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0015F4-882C-40D5-8FB7-68C1745406E3}" xr6:coauthVersionLast="47" xr6:coauthVersionMax="47" xr10:uidLastSave="{00000000-0000-0000-0000-000000000000}"/>
  <bookViews>
    <workbookView xWindow="-108" yWindow="-108" windowWidth="23256" windowHeight="12720" activeTab="5" xr2:uid="{00000000-000D-0000-FFFF-FFFF00000000}"/>
  </bookViews>
  <sheets>
    <sheet name="Instructions" sheetId="1" r:id="rId1"/>
    <sheet name="Settings" sheetId="2" r:id="rId2"/>
    <sheet name="FX" sheetId="3" r:id="rId3"/>
    <sheet name="Campaigns" sheetId="4" r:id="rId4"/>
    <sheet name="What-If" sheetId="5" r:id="rId5"/>
    <sheet name="Pacing" sheetId="6" r:id="rId6"/>
  </sheets>
  <definedNames>
    <definedName name="_xlnm._FilterDatabase" localSheetId="3" hidden="1">Campaigns!$A$1:$AN$1</definedName>
    <definedName name="_xlnm._FilterDatabase" localSheetId="5" hidden="1">Pacing!$A$2:$J$2</definedName>
  </definedNames>
  <calcPr calcId="181029"/>
</workbook>
</file>

<file path=xl/calcChain.xml><?xml version="1.0" encoding="utf-8"?>
<calcChain xmlns="http://schemas.openxmlformats.org/spreadsheetml/2006/main">
  <c r="I3" i="6" l="1"/>
  <c r="H3" i="6"/>
  <c r="G3" i="6"/>
  <c r="B13" i="5"/>
  <c r="B11" i="5"/>
  <c r="B12" i="5" s="1"/>
  <c r="B9" i="5"/>
  <c r="B8" i="5"/>
  <c r="B7" i="5"/>
  <c r="AN600" i="4"/>
  <c r="AM600" i="4"/>
  <c r="AJ600" i="4"/>
  <c r="AE600" i="4"/>
  <c r="T600" i="4"/>
  <c r="Y600" i="4" s="1"/>
  <c r="S600" i="4"/>
  <c r="O600" i="4"/>
  <c r="N600" i="4"/>
  <c r="K600" i="4"/>
  <c r="J600" i="4"/>
  <c r="I600" i="4"/>
  <c r="H600" i="4"/>
  <c r="AN599" i="4"/>
  <c r="AM599" i="4"/>
  <c r="AE599" i="4"/>
  <c r="AJ599" i="4" s="1"/>
  <c r="AD599" i="4"/>
  <c r="AC599" i="4"/>
  <c r="Y599" i="4"/>
  <c r="T599" i="4"/>
  <c r="S599" i="4"/>
  <c r="O599" i="4"/>
  <c r="N599" i="4"/>
  <c r="J599" i="4"/>
  <c r="I599" i="4"/>
  <c r="AG599" i="4" s="1"/>
  <c r="H599" i="4"/>
  <c r="AN598" i="4"/>
  <c r="AM598" i="4"/>
  <c r="AJ598" i="4"/>
  <c r="AE598" i="4"/>
  <c r="S598" i="4"/>
  <c r="T598" i="4" s="1"/>
  <c r="Y598" i="4" s="1"/>
  <c r="O598" i="4"/>
  <c r="N598" i="4"/>
  <c r="K598" i="4"/>
  <c r="J598" i="4"/>
  <c r="I598" i="4"/>
  <c r="H598" i="4"/>
  <c r="AN597" i="4"/>
  <c r="AM597" i="4"/>
  <c r="AJ597" i="4"/>
  <c r="AE597" i="4"/>
  <c r="T597" i="4"/>
  <c r="Y597" i="4" s="1"/>
  <c r="S597" i="4"/>
  <c r="O597" i="4"/>
  <c r="N597" i="4"/>
  <c r="J597" i="4"/>
  <c r="I597" i="4"/>
  <c r="H597" i="4"/>
  <c r="AN596" i="4"/>
  <c r="AM596" i="4"/>
  <c r="AE596" i="4"/>
  <c r="AJ596" i="4" s="1"/>
  <c r="AD596" i="4"/>
  <c r="AK596" i="4" s="1"/>
  <c r="AC596" i="4"/>
  <c r="Y596" i="4"/>
  <c r="T596" i="4"/>
  <c r="S596" i="4"/>
  <c r="O596" i="4"/>
  <c r="N596" i="4"/>
  <c r="J596" i="4"/>
  <c r="K596" i="4" s="1"/>
  <c r="I596" i="4"/>
  <c r="AG596" i="4" s="1"/>
  <c r="H596" i="4"/>
  <c r="AN595" i="4"/>
  <c r="AM595" i="4"/>
  <c r="AJ595" i="4"/>
  <c r="AE595" i="4"/>
  <c r="T595" i="4"/>
  <c r="Y595" i="4" s="1"/>
  <c r="S595" i="4"/>
  <c r="O595" i="4"/>
  <c r="N595" i="4"/>
  <c r="K595" i="4"/>
  <c r="J595" i="4"/>
  <c r="I595" i="4"/>
  <c r="H595" i="4"/>
  <c r="AN594" i="4"/>
  <c r="AM594" i="4"/>
  <c r="AJ594" i="4"/>
  <c r="AE594" i="4"/>
  <c r="Y594" i="4"/>
  <c r="T594" i="4"/>
  <c r="S594" i="4"/>
  <c r="O594" i="4"/>
  <c r="N594" i="4"/>
  <c r="J594" i="4"/>
  <c r="I594" i="4"/>
  <c r="H594" i="4"/>
  <c r="AN593" i="4"/>
  <c r="AM593" i="4"/>
  <c r="AG593" i="4"/>
  <c r="AE593" i="4"/>
  <c r="AJ593" i="4" s="1"/>
  <c r="AD593" i="4"/>
  <c r="AK593" i="4" s="1"/>
  <c r="AC593" i="4"/>
  <c r="Y593" i="4"/>
  <c r="T593" i="4"/>
  <c r="S593" i="4"/>
  <c r="O593" i="4"/>
  <c r="N593" i="4"/>
  <c r="K593" i="4"/>
  <c r="AF593" i="4" s="1"/>
  <c r="AO593" i="4" s="1"/>
  <c r="J593" i="4"/>
  <c r="I593" i="4"/>
  <c r="H593" i="4"/>
  <c r="AN592" i="4"/>
  <c r="AM592" i="4"/>
  <c r="AJ592" i="4"/>
  <c r="AE592" i="4"/>
  <c r="Y592" i="4"/>
  <c r="T592" i="4"/>
  <c r="S592" i="4"/>
  <c r="O592" i="4"/>
  <c r="N592" i="4"/>
  <c r="K592" i="4"/>
  <c r="J592" i="4"/>
  <c r="I592" i="4"/>
  <c r="H592" i="4"/>
  <c r="AN591" i="4"/>
  <c r="AM591" i="4"/>
  <c r="AE591" i="4"/>
  <c r="AJ591" i="4" s="1"/>
  <c r="AD591" i="4"/>
  <c r="Y591" i="4"/>
  <c r="AC591" i="4" s="1"/>
  <c r="T591" i="4"/>
  <c r="S591" i="4"/>
  <c r="O591" i="4"/>
  <c r="N591" i="4"/>
  <c r="K591" i="4"/>
  <c r="AF591" i="4" s="1"/>
  <c r="AO591" i="4" s="1"/>
  <c r="J591" i="4"/>
  <c r="I591" i="4"/>
  <c r="H591" i="4"/>
  <c r="AN590" i="4"/>
  <c r="AM590" i="4"/>
  <c r="AG590" i="4"/>
  <c r="AE590" i="4"/>
  <c r="AJ590" i="4" s="1"/>
  <c r="S590" i="4"/>
  <c r="T590" i="4" s="1"/>
  <c r="Y590" i="4" s="1"/>
  <c r="O590" i="4"/>
  <c r="N590" i="4"/>
  <c r="K590" i="4"/>
  <c r="J590" i="4"/>
  <c r="I590" i="4"/>
  <c r="H590" i="4"/>
  <c r="AN589" i="4"/>
  <c r="AM589" i="4"/>
  <c r="AJ589" i="4"/>
  <c r="AE589" i="4"/>
  <c r="T589" i="4"/>
  <c r="Y589" i="4" s="1"/>
  <c r="S589" i="4"/>
  <c r="O589" i="4"/>
  <c r="N589" i="4"/>
  <c r="J589" i="4"/>
  <c r="I589" i="4"/>
  <c r="H589" i="4"/>
  <c r="AN588" i="4"/>
  <c r="AM588" i="4"/>
  <c r="AE588" i="4"/>
  <c r="AJ588" i="4" s="1"/>
  <c r="AD588" i="4"/>
  <c r="AC588" i="4"/>
  <c r="Y588" i="4"/>
  <c r="T588" i="4"/>
  <c r="S588" i="4"/>
  <c r="O588" i="4"/>
  <c r="N588" i="4"/>
  <c r="J588" i="4"/>
  <c r="I588" i="4"/>
  <c r="AG588" i="4" s="1"/>
  <c r="H588" i="4"/>
  <c r="AN587" i="4"/>
  <c r="AM587" i="4"/>
  <c r="AJ587" i="4"/>
  <c r="AE587" i="4"/>
  <c r="S587" i="4"/>
  <c r="T587" i="4" s="1"/>
  <c r="Y587" i="4" s="1"/>
  <c r="O587" i="4"/>
  <c r="N587" i="4"/>
  <c r="K587" i="4"/>
  <c r="J587" i="4"/>
  <c r="I587" i="4"/>
  <c r="H587" i="4"/>
  <c r="AN586" i="4"/>
  <c r="AM586" i="4"/>
  <c r="AJ586" i="4"/>
  <c r="AE586" i="4"/>
  <c r="T586" i="4"/>
  <c r="Y586" i="4" s="1"/>
  <c r="AC586" i="4" s="1"/>
  <c r="S586" i="4"/>
  <c r="O586" i="4"/>
  <c r="N586" i="4"/>
  <c r="J586" i="4"/>
  <c r="I586" i="4"/>
  <c r="H586" i="4"/>
  <c r="AN585" i="4"/>
  <c r="AM585" i="4"/>
  <c r="AE585" i="4"/>
  <c r="AJ585" i="4" s="1"/>
  <c r="AD585" i="4"/>
  <c r="AC585" i="4"/>
  <c r="Y585" i="4"/>
  <c r="T585" i="4"/>
  <c r="S585" i="4"/>
  <c r="O585" i="4"/>
  <c r="N585" i="4"/>
  <c r="J585" i="4"/>
  <c r="I585" i="4"/>
  <c r="AG585" i="4" s="1"/>
  <c r="H585" i="4"/>
  <c r="AN584" i="4"/>
  <c r="AM584" i="4"/>
  <c r="AJ584" i="4"/>
  <c r="AE584" i="4"/>
  <c r="S584" i="4"/>
  <c r="T584" i="4" s="1"/>
  <c r="Y584" i="4" s="1"/>
  <c r="O584" i="4"/>
  <c r="N584" i="4"/>
  <c r="K584" i="4"/>
  <c r="J584" i="4"/>
  <c r="I584" i="4"/>
  <c r="H584" i="4"/>
  <c r="AN583" i="4"/>
  <c r="AM583" i="4"/>
  <c r="AE583" i="4"/>
  <c r="AJ583" i="4" s="1"/>
  <c r="T583" i="4"/>
  <c r="Y583" i="4" s="1"/>
  <c r="S583" i="4"/>
  <c r="O583" i="4"/>
  <c r="N583" i="4"/>
  <c r="J583" i="4"/>
  <c r="I583" i="4"/>
  <c r="H583" i="4"/>
  <c r="AN582" i="4"/>
  <c r="AM582" i="4"/>
  <c r="AE582" i="4"/>
  <c r="AJ582" i="4" s="1"/>
  <c r="S582" i="4"/>
  <c r="T582" i="4" s="1"/>
  <c r="Y582" i="4" s="1"/>
  <c r="O582" i="4"/>
  <c r="N582" i="4"/>
  <c r="J582" i="4"/>
  <c r="K582" i="4" s="1"/>
  <c r="I582" i="4"/>
  <c r="H582" i="4"/>
  <c r="AN581" i="4"/>
  <c r="AM581" i="4"/>
  <c r="AJ581" i="4"/>
  <c r="AE581" i="4"/>
  <c r="S581" i="4"/>
  <c r="T581" i="4" s="1"/>
  <c r="Y581" i="4" s="1"/>
  <c r="AD581" i="4" s="1"/>
  <c r="AK581" i="4" s="1"/>
  <c r="O581" i="4"/>
  <c r="N581" i="4"/>
  <c r="J581" i="4"/>
  <c r="I581" i="4"/>
  <c r="K581" i="4" s="1"/>
  <c r="H581" i="4"/>
  <c r="AN580" i="4"/>
  <c r="AM580" i="4"/>
  <c r="AE580" i="4"/>
  <c r="AJ580" i="4" s="1"/>
  <c r="Y580" i="4"/>
  <c r="T580" i="4"/>
  <c r="S580" i="4"/>
  <c r="O580" i="4"/>
  <c r="N580" i="4"/>
  <c r="K580" i="4"/>
  <c r="J580" i="4"/>
  <c r="I580" i="4"/>
  <c r="H580" i="4"/>
  <c r="AN579" i="4"/>
  <c r="AM579" i="4"/>
  <c r="AJ579" i="4"/>
  <c r="AE579" i="4"/>
  <c r="T579" i="4"/>
  <c r="Y579" i="4" s="1"/>
  <c r="S579" i="4"/>
  <c r="O579" i="4"/>
  <c r="N579" i="4"/>
  <c r="K579" i="4"/>
  <c r="J579" i="4"/>
  <c r="I579" i="4"/>
  <c r="H579" i="4"/>
  <c r="AN578" i="4"/>
  <c r="AM578" i="4"/>
  <c r="AJ578" i="4"/>
  <c r="AE578" i="4"/>
  <c r="Y578" i="4"/>
  <c r="T578" i="4"/>
  <c r="S578" i="4"/>
  <c r="O578" i="4"/>
  <c r="N578" i="4"/>
  <c r="J578" i="4"/>
  <c r="I578" i="4"/>
  <c r="H578" i="4"/>
  <c r="AO577" i="4"/>
  <c r="AN577" i="4"/>
  <c r="AM577" i="4"/>
  <c r="AG577" i="4"/>
  <c r="AF577" i="4"/>
  <c r="AE577" i="4"/>
  <c r="AJ577" i="4" s="1"/>
  <c r="AD577" i="4"/>
  <c r="AC577" i="4"/>
  <c r="Y577" i="4"/>
  <c r="T577" i="4"/>
  <c r="S577" i="4"/>
  <c r="O577" i="4"/>
  <c r="N577" i="4"/>
  <c r="K577" i="4"/>
  <c r="J577" i="4"/>
  <c r="I577" i="4"/>
  <c r="H577" i="4"/>
  <c r="AN576" i="4"/>
  <c r="AM576" i="4"/>
  <c r="AJ576" i="4"/>
  <c r="AE576" i="4"/>
  <c r="Y576" i="4"/>
  <c r="T576" i="4"/>
  <c r="S576" i="4"/>
  <c r="O576" i="4"/>
  <c r="N576" i="4"/>
  <c r="K576" i="4"/>
  <c r="J576" i="4"/>
  <c r="I576" i="4"/>
  <c r="H576" i="4"/>
  <c r="AN575" i="4"/>
  <c r="AM575" i="4"/>
  <c r="AE575" i="4"/>
  <c r="AJ575" i="4" s="1"/>
  <c r="Y575" i="4"/>
  <c r="T575" i="4"/>
  <c r="S575" i="4"/>
  <c r="O575" i="4"/>
  <c r="N575" i="4"/>
  <c r="K575" i="4"/>
  <c r="J575" i="4"/>
  <c r="I575" i="4"/>
  <c r="H575" i="4"/>
  <c r="AN574" i="4"/>
  <c r="AM574" i="4"/>
  <c r="AJ574" i="4"/>
  <c r="AE574" i="4"/>
  <c r="AD574" i="4"/>
  <c r="AK574" i="4" s="1"/>
  <c r="S574" i="4"/>
  <c r="T574" i="4" s="1"/>
  <c r="Y574" i="4" s="1"/>
  <c r="AC574" i="4" s="1"/>
  <c r="O574" i="4"/>
  <c r="N574" i="4"/>
  <c r="K574" i="4"/>
  <c r="J574" i="4"/>
  <c r="I574" i="4"/>
  <c r="H574" i="4"/>
  <c r="AN573" i="4"/>
  <c r="AM573" i="4"/>
  <c r="AJ573" i="4"/>
  <c r="AE573" i="4"/>
  <c r="T573" i="4"/>
  <c r="Y573" i="4" s="1"/>
  <c r="S573" i="4"/>
  <c r="O573" i="4"/>
  <c r="N573" i="4"/>
  <c r="J573" i="4"/>
  <c r="I573" i="4"/>
  <c r="K573" i="4" s="1"/>
  <c r="H573" i="4"/>
  <c r="AN572" i="4"/>
  <c r="AM572" i="4"/>
  <c r="AE572" i="4"/>
  <c r="AJ572" i="4" s="1"/>
  <c r="AD572" i="4"/>
  <c r="AC572" i="4"/>
  <c r="Y572" i="4"/>
  <c r="T572" i="4"/>
  <c r="S572" i="4"/>
  <c r="O572" i="4"/>
  <c r="N572" i="4"/>
  <c r="K572" i="4"/>
  <c r="AF572" i="4" s="1"/>
  <c r="AO572" i="4" s="1"/>
  <c r="J572" i="4"/>
  <c r="I572" i="4"/>
  <c r="AG572" i="4" s="1"/>
  <c r="H572" i="4"/>
  <c r="AN571" i="4"/>
  <c r="AM571" i="4"/>
  <c r="AE571" i="4"/>
  <c r="AJ571" i="4" s="1"/>
  <c r="S571" i="4"/>
  <c r="T571" i="4" s="1"/>
  <c r="Y571" i="4" s="1"/>
  <c r="O571" i="4"/>
  <c r="N571" i="4"/>
  <c r="K571" i="4"/>
  <c r="J571" i="4"/>
  <c r="I571" i="4"/>
  <c r="H571" i="4"/>
  <c r="AN570" i="4"/>
  <c r="AM570" i="4"/>
  <c r="AJ570" i="4"/>
  <c r="AE570" i="4"/>
  <c r="AD570" i="4"/>
  <c r="S570" i="4"/>
  <c r="T570" i="4" s="1"/>
  <c r="Y570" i="4" s="1"/>
  <c r="AC570" i="4" s="1"/>
  <c r="O570" i="4"/>
  <c r="N570" i="4"/>
  <c r="J570" i="4"/>
  <c r="I570" i="4"/>
  <c r="H570" i="4"/>
  <c r="AN569" i="4"/>
  <c r="AM569" i="4"/>
  <c r="AG569" i="4"/>
  <c r="AE569" i="4"/>
  <c r="AJ569" i="4" s="1"/>
  <c r="AD569" i="4"/>
  <c r="AC569" i="4"/>
  <c r="Y569" i="4"/>
  <c r="T569" i="4"/>
  <c r="S569" i="4"/>
  <c r="O569" i="4"/>
  <c r="N569" i="4"/>
  <c r="J569" i="4"/>
  <c r="K569" i="4" s="1"/>
  <c r="AF569" i="4" s="1"/>
  <c r="AO569" i="4" s="1"/>
  <c r="I569" i="4"/>
  <c r="H569" i="4"/>
  <c r="AN568" i="4"/>
  <c r="AM568" i="4"/>
  <c r="AJ568" i="4"/>
  <c r="AE568" i="4"/>
  <c r="S568" i="4"/>
  <c r="T568" i="4" s="1"/>
  <c r="Y568" i="4" s="1"/>
  <c r="O568" i="4"/>
  <c r="N568" i="4"/>
  <c r="K568" i="4"/>
  <c r="J568" i="4"/>
  <c r="I568" i="4"/>
  <c r="H568" i="4"/>
  <c r="AN567" i="4"/>
  <c r="AM567" i="4"/>
  <c r="AE567" i="4"/>
  <c r="AJ567" i="4" s="1"/>
  <c r="T567" i="4"/>
  <c r="Y567" i="4" s="1"/>
  <c r="S567" i="4"/>
  <c r="O567" i="4"/>
  <c r="N567" i="4"/>
  <c r="J567" i="4"/>
  <c r="K567" i="4" s="1"/>
  <c r="I567" i="4"/>
  <c r="H567" i="4"/>
  <c r="AN566" i="4"/>
  <c r="AM566" i="4"/>
  <c r="AG566" i="4"/>
  <c r="AE566" i="4"/>
  <c r="AJ566" i="4" s="1"/>
  <c r="S566" i="4"/>
  <c r="T566" i="4" s="1"/>
  <c r="Y566" i="4" s="1"/>
  <c r="AC566" i="4" s="1"/>
  <c r="O566" i="4"/>
  <c r="N566" i="4"/>
  <c r="J566" i="4"/>
  <c r="K566" i="4" s="1"/>
  <c r="I566" i="4"/>
  <c r="H566" i="4"/>
  <c r="AN565" i="4"/>
  <c r="AM565" i="4"/>
  <c r="AJ565" i="4"/>
  <c r="AE565" i="4"/>
  <c r="S565" i="4"/>
  <c r="T565" i="4" s="1"/>
  <c r="Y565" i="4" s="1"/>
  <c r="AD565" i="4" s="1"/>
  <c r="O565" i="4"/>
  <c r="N565" i="4"/>
  <c r="J565" i="4"/>
  <c r="I565" i="4"/>
  <c r="H565" i="4"/>
  <c r="AN564" i="4"/>
  <c r="AM564" i="4"/>
  <c r="AE564" i="4"/>
  <c r="AJ564" i="4" s="1"/>
  <c r="Y564" i="4"/>
  <c r="AD564" i="4" s="1"/>
  <c r="T564" i="4"/>
  <c r="S564" i="4"/>
  <c r="O564" i="4"/>
  <c r="N564" i="4"/>
  <c r="J564" i="4"/>
  <c r="I564" i="4"/>
  <c r="H564" i="4"/>
  <c r="AN563" i="4"/>
  <c r="AM563" i="4"/>
  <c r="AE563" i="4"/>
  <c r="AJ563" i="4" s="1"/>
  <c r="S563" i="4"/>
  <c r="T563" i="4" s="1"/>
  <c r="Y563" i="4" s="1"/>
  <c r="O563" i="4"/>
  <c r="N563" i="4"/>
  <c r="J563" i="4"/>
  <c r="K563" i="4" s="1"/>
  <c r="I563" i="4"/>
  <c r="H563" i="4"/>
  <c r="AN562" i="4"/>
  <c r="AM562" i="4"/>
  <c r="AJ562" i="4"/>
  <c r="AE562" i="4"/>
  <c r="T562" i="4"/>
  <c r="Y562" i="4" s="1"/>
  <c r="S562" i="4"/>
  <c r="O562" i="4"/>
  <c r="N562" i="4"/>
  <c r="J562" i="4"/>
  <c r="I562" i="4"/>
  <c r="H562" i="4"/>
  <c r="AN561" i="4"/>
  <c r="AM561" i="4"/>
  <c r="AF561" i="4"/>
  <c r="AO561" i="4" s="1"/>
  <c r="AE561" i="4"/>
  <c r="AJ561" i="4" s="1"/>
  <c r="Y561" i="4"/>
  <c r="AD561" i="4" s="1"/>
  <c r="AK561" i="4" s="1"/>
  <c r="T561" i="4"/>
  <c r="S561" i="4"/>
  <c r="O561" i="4"/>
  <c r="N561" i="4"/>
  <c r="K561" i="4"/>
  <c r="J561" i="4"/>
  <c r="I561" i="4"/>
  <c r="AG561" i="4" s="1"/>
  <c r="H561" i="4"/>
  <c r="AN560" i="4"/>
  <c r="AM560" i="4"/>
  <c r="AJ560" i="4"/>
  <c r="AE560" i="4"/>
  <c r="T560" i="4"/>
  <c r="Y560" i="4" s="1"/>
  <c r="S560" i="4"/>
  <c r="O560" i="4"/>
  <c r="N560" i="4"/>
  <c r="K560" i="4"/>
  <c r="J560" i="4"/>
  <c r="I560" i="4"/>
  <c r="H560" i="4"/>
  <c r="AN559" i="4"/>
  <c r="AM559" i="4"/>
  <c r="AJ559" i="4"/>
  <c r="AE559" i="4"/>
  <c r="Y559" i="4"/>
  <c r="T559" i="4"/>
  <c r="S559" i="4"/>
  <c r="O559" i="4"/>
  <c r="N559" i="4"/>
  <c r="J559" i="4"/>
  <c r="I559" i="4"/>
  <c r="H559" i="4"/>
  <c r="AN558" i="4"/>
  <c r="AM558" i="4"/>
  <c r="AJ558" i="4"/>
  <c r="AE558" i="4"/>
  <c r="AD558" i="4"/>
  <c r="AC558" i="4"/>
  <c r="S558" i="4"/>
  <c r="T558" i="4" s="1"/>
  <c r="Y558" i="4" s="1"/>
  <c r="O558" i="4"/>
  <c r="N558" i="4"/>
  <c r="J558" i="4"/>
  <c r="I558" i="4"/>
  <c r="AG558" i="4" s="1"/>
  <c r="H558" i="4"/>
  <c r="AN557" i="4"/>
  <c r="AM557" i="4"/>
  <c r="AJ557" i="4"/>
  <c r="AE557" i="4"/>
  <c r="S557" i="4"/>
  <c r="T557" i="4" s="1"/>
  <c r="Y557" i="4" s="1"/>
  <c r="O557" i="4"/>
  <c r="N557" i="4"/>
  <c r="J557" i="4"/>
  <c r="I557" i="4"/>
  <c r="K557" i="4" s="1"/>
  <c r="H557" i="4"/>
  <c r="AN556" i="4"/>
  <c r="AM556" i="4"/>
  <c r="AE556" i="4"/>
  <c r="AJ556" i="4" s="1"/>
  <c r="AD556" i="4"/>
  <c r="AC556" i="4"/>
  <c r="Y556" i="4"/>
  <c r="T556" i="4"/>
  <c r="S556" i="4"/>
  <c r="O556" i="4"/>
  <c r="N556" i="4"/>
  <c r="J556" i="4"/>
  <c r="I556" i="4"/>
  <c r="H556" i="4"/>
  <c r="AN555" i="4"/>
  <c r="AM555" i="4"/>
  <c r="AE555" i="4"/>
  <c r="AJ555" i="4" s="1"/>
  <c r="T555" i="4"/>
  <c r="Y555" i="4" s="1"/>
  <c r="S555" i="4"/>
  <c r="O555" i="4"/>
  <c r="N555" i="4"/>
  <c r="J555" i="4"/>
  <c r="K555" i="4" s="1"/>
  <c r="I555" i="4"/>
  <c r="H555" i="4"/>
  <c r="AN554" i="4"/>
  <c r="AM554" i="4"/>
  <c r="AJ554" i="4"/>
  <c r="AG554" i="4"/>
  <c r="AE554" i="4"/>
  <c r="S554" i="4"/>
  <c r="T554" i="4" s="1"/>
  <c r="Y554" i="4" s="1"/>
  <c r="O554" i="4"/>
  <c r="N554" i="4"/>
  <c r="J554" i="4"/>
  <c r="I554" i="4"/>
  <c r="H554" i="4"/>
  <c r="AN553" i="4"/>
  <c r="AM553" i="4"/>
  <c r="AE553" i="4"/>
  <c r="AJ553" i="4" s="1"/>
  <c r="Y553" i="4"/>
  <c r="T553" i="4"/>
  <c r="S553" i="4"/>
  <c r="O553" i="4"/>
  <c r="N553" i="4"/>
  <c r="J553" i="4"/>
  <c r="I553" i="4"/>
  <c r="H553" i="4"/>
  <c r="AN552" i="4"/>
  <c r="AM552" i="4"/>
  <c r="AJ552" i="4"/>
  <c r="AE552" i="4"/>
  <c r="S552" i="4"/>
  <c r="T552" i="4" s="1"/>
  <c r="Y552" i="4" s="1"/>
  <c r="O552" i="4"/>
  <c r="N552" i="4"/>
  <c r="K552" i="4"/>
  <c r="J552" i="4"/>
  <c r="I552" i="4"/>
  <c r="H552" i="4"/>
  <c r="AN551" i="4"/>
  <c r="AM551" i="4"/>
  <c r="AJ551" i="4"/>
  <c r="AE551" i="4"/>
  <c r="AD551" i="4"/>
  <c r="S551" i="4"/>
  <c r="T551" i="4" s="1"/>
  <c r="Y551" i="4" s="1"/>
  <c r="AC551" i="4" s="1"/>
  <c r="O551" i="4"/>
  <c r="N551" i="4"/>
  <c r="J551" i="4"/>
  <c r="I551" i="4"/>
  <c r="H551" i="4"/>
  <c r="AN550" i="4"/>
  <c r="AM550" i="4"/>
  <c r="AE550" i="4"/>
  <c r="AJ550" i="4" s="1"/>
  <c r="S550" i="4"/>
  <c r="T550" i="4" s="1"/>
  <c r="Y550" i="4" s="1"/>
  <c r="AD550" i="4" s="1"/>
  <c r="O550" i="4"/>
  <c r="N550" i="4"/>
  <c r="J550" i="4"/>
  <c r="I550" i="4"/>
  <c r="H550" i="4"/>
  <c r="AN549" i="4"/>
  <c r="AM549" i="4"/>
  <c r="AE549" i="4"/>
  <c r="AJ549" i="4" s="1"/>
  <c r="S549" i="4"/>
  <c r="T549" i="4" s="1"/>
  <c r="Y549" i="4" s="1"/>
  <c r="O549" i="4"/>
  <c r="N549" i="4"/>
  <c r="K549" i="4"/>
  <c r="J549" i="4"/>
  <c r="I549" i="4"/>
  <c r="AG549" i="4" s="1"/>
  <c r="H549" i="4"/>
  <c r="AN548" i="4"/>
  <c r="AM548" i="4"/>
  <c r="AJ548" i="4"/>
  <c r="AE548" i="4"/>
  <c r="Y548" i="4"/>
  <c r="T548" i="4"/>
  <c r="S548" i="4"/>
  <c r="O548" i="4"/>
  <c r="N548" i="4"/>
  <c r="J548" i="4"/>
  <c r="I548" i="4"/>
  <c r="H548" i="4"/>
  <c r="AN547" i="4"/>
  <c r="AM547" i="4"/>
  <c r="AE547" i="4"/>
  <c r="AJ547" i="4" s="1"/>
  <c r="S547" i="4"/>
  <c r="T547" i="4" s="1"/>
  <c r="Y547" i="4" s="1"/>
  <c r="O547" i="4"/>
  <c r="N547" i="4"/>
  <c r="J547" i="4"/>
  <c r="K547" i="4" s="1"/>
  <c r="I547" i="4"/>
  <c r="H547" i="4"/>
  <c r="AN546" i="4"/>
  <c r="AM546" i="4"/>
  <c r="AJ546" i="4"/>
  <c r="AE546" i="4"/>
  <c r="S546" i="4"/>
  <c r="T546" i="4" s="1"/>
  <c r="Y546" i="4" s="1"/>
  <c r="AC546" i="4" s="1"/>
  <c r="O546" i="4"/>
  <c r="N546" i="4"/>
  <c r="J546" i="4"/>
  <c r="I546" i="4"/>
  <c r="K546" i="4" s="1"/>
  <c r="H546" i="4"/>
  <c r="AN545" i="4"/>
  <c r="AM545" i="4"/>
  <c r="AE545" i="4"/>
  <c r="AJ545" i="4" s="1"/>
  <c r="AD545" i="4"/>
  <c r="AK545" i="4" s="1"/>
  <c r="T545" i="4"/>
  <c r="Y545" i="4" s="1"/>
  <c r="S545" i="4"/>
  <c r="O545" i="4"/>
  <c r="N545" i="4"/>
  <c r="J545" i="4"/>
  <c r="K545" i="4" s="1"/>
  <c r="I545" i="4"/>
  <c r="H545" i="4"/>
  <c r="AN544" i="4"/>
  <c r="AM544" i="4"/>
  <c r="AJ544" i="4"/>
  <c r="AG544" i="4"/>
  <c r="AE544" i="4"/>
  <c r="Y544" i="4"/>
  <c r="T544" i="4"/>
  <c r="S544" i="4"/>
  <c r="O544" i="4"/>
  <c r="N544" i="4"/>
  <c r="J544" i="4"/>
  <c r="K544" i="4" s="1"/>
  <c r="I544" i="4"/>
  <c r="H544" i="4"/>
  <c r="AN543" i="4"/>
  <c r="AM543" i="4"/>
  <c r="AE543" i="4"/>
  <c r="AJ543" i="4" s="1"/>
  <c r="S543" i="4"/>
  <c r="T543" i="4" s="1"/>
  <c r="Y543" i="4" s="1"/>
  <c r="O543" i="4"/>
  <c r="N543" i="4"/>
  <c r="J543" i="4"/>
  <c r="K543" i="4" s="1"/>
  <c r="I543" i="4"/>
  <c r="AG543" i="4" s="1"/>
  <c r="H543" i="4"/>
  <c r="AN542" i="4"/>
  <c r="AM542" i="4"/>
  <c r="AE542" i="4"/>
  <c r="AJ542" i="4" s="1"/>
  <c r="Y542" i="4"/>
  <c r="S542" i="4"/>
  <c r="T542" i="4" s="1"/>
  <c r="O542" i="4"/>
  <c r="N542" i="4"/>
  <c r="K542" i="4"/>
  <c r="J542" i="4"/>
  <c r="I542" i="4"/>
  <c r="H542" i="4"/>
  <c r="AN541" i="4"/>
  <c r="AM541" i="4"/>
  <c r="AJ541" i="4"/>
  <c r="AE541" i="4"/>
  <c r="S541" i="4"/>
  <c r="T541" i="4" s="1"/>
  <c r="Y541" i="4" s="1"/>
  <c r="O541" i="4"/>
  <c r="N541" i="4"/>
  <c r="J541" i="4"/>
  <c r="I541" i="4"/>
  <c r="K541" i="4" s="1"/>
  <c r="H541" i="4"/>
  <c r="AN540" i="4"/>
  <c r="AM540" i="4"/>
  <c r="AE540" i="4"/>
  <c r="AJ540" i="4" s="1"/>
  <c r="S540" i="4"/>
  <c r="T540" i="4" s="1"/>
  <c r="Y540" i="4" s="1"/>
  <c r="AC540" i="4" s="1"/>
  <c r="O540" i="4"/>
  <c r="N540" i="4"/>
  <c r="J540" i="4"/>
  <c r="K540" i="4" s="1"/>
  <c r="I540" i="4"/>
  <c r="H540" i="4"/>
  <c r="AN539" i="4"/>
  <c r="AM539" i="4"/>
  <c r="AJ539" i="4"/>
  <c r="AG539" i="4"/>
  <c r="AE539" i="4"/>
  <c r="AD539" i="4"/>
  <c r="AK539" i="4" s="1"/>
  <c r="AC539" i="4"/>
  <c r="T539" i="4"/>
  <c r="Y539" i="4" s="1"/>
  <c r="S539" i="4"/>
  <c r="O539" i="4"/>
  <c r="N539" i="4"/>
  <c r="J539" i="4"/>
  <c r="I539" i="4"/>
  <c r="K539" i="4" s="1"/>
  <c r="AF539" i="4" s="1"/>
  <c r="AO539" i="4" s="1"/>
  <c r="H539" i="4"/>
  <c r="AN538" i="4"/>
  <c r="AM538" i="4"/>
  <c r="AJ538" i="4"/>
  <c r="AE538" i="4"/>
  <c r="Y538" i="4"/>
  <c r="T538" i="4"/>
  <c r="S538" i="4"/>
  <c r="O538" i="4"/>
  <c r="N538" i="4"/>
  <c r="J538" i="4"/>
  <c r="I538" i="4"/>
  <c r="H538" i="4"/>
  <c r="AN537" i="4"/>
  <c r="AM537" i="4"/>
  <c r="AE537" i="4"/>
  <c r="AJ537" i="4" s="1"/>
  <c r="Y537" i="4"/>
  <c r="AD537" i="4" s="1"/>
  <c r="T537" i="4"/>
  <c r="S537" i="4"/>
  <c r="O537" i="4"/>
  <c r="N537" i="4"/>
  <c r="J537" i="4"/>
  <c r="I537" i="4"/>
  <c r="H537" i="4"/>
  <c r="AN536" i="4"/>
  <c r="AM536" i="4"/>
  <c r="AE536" i="4"/>
  <c r="AJ536" i="4" s="1"/>
  <c r="S536" i="4"/>
  <c r="T536" i="4" s="1"/>
  <c r="Y536" i="4" s="1"/>
  <c r="O536" i="4"/>
  <c r="N536" i="4"/>
  <c r="J536" i="4"/>
  <c r="K536" i="4" s="1"/>
  <c r="I536" i="4"/>
  <c r="H536" i="4"/>
  <c r="AN535" i="4"/>
  <c r="AM535" i="4"/>
  <c r="AJ535" i="4"/>
  <c r="AE535" i="4"/>
  <c r="Y535" i="4"/>
  <c r="T535" i="4"/>
  <c r="S535" i="4"/>
  <c r="O535" i="4"/>
  <c r="N535" i="4"/>
  <c r="J535" i="4"/>
  <c r="I535" i="4"/>
  <c r="K535" i="4" s="1"/>
  <c r="H535" i="4"/>
  <c r="AN534" i="4"/>
  <c r="AM534" i="4"/>
  <c r="AJ534" i="4"/>
  <c r="AE534" i="4"/>
  <c r="S534" i="4"/>
  <c r="T534" i="4" s="1"/>
  <c r="Y534" i="4" s="1"/>
  <c r="AC534" i="4" s="1"/>
  <c r="O534" i="4"/>
  <c r="N534" i="4"/>
  <c r="J534" i="4"/>
  <c r="I534" i="4"/>
  <c r="H534" i="4"/>
  <c r="AN533" i="4"/>
  <c r="AM533" i="4"/>
  <c r="AE533" i="4"/>
  <c r="AJ533" i="4" s="1"/>
  <c r="S533" i="4"/>
  <c r="T533" i="4" s="1"/>
  <c r="Y533" i="4" s="1"/>
  <c r="O533" i="4"/>
  <c r="N533" i="4"/>
  <c r="J533" i="4"/>
  <c r="I533" i="4"/>
  <c r="H533" i="4"/>
  <c r="AN532" i="4"/>
  <c r="AM532" i="4"/>
  <c r="AE532" i="4"/>
  <c r="AJ532" i="4" s="1"/>
  <c r="T532" i="4"/>
  <c r="Y532" i="4" s="1"/>
  <c r="S532" i="4"/>
  <c r="O532" i="4"/>
  <c r="N532" i="4"/>
  <c r="K532" i="4"/>
  <c r="J532" i="4"/>
  <c r="I532" i="4"/>
  <c r="H532" i="4"/>
  <c r="AN531" i="4"/>
  <c r="AM531" i="4"/>
  <c r="AJ531" i="4"/>
  <c r="AE531" i="4"/>
  <c r="S531" i="4"/>
  <c r="T531" i="4" s="1"/>
  <c r="Y531" i="4" s="1"/>
  <c r="O531" i="4"/>
  <c r="N531" i="4"/>
  <c r="J531" i="4"/>
  <c r="K531" i="4" s="1"/>
  <c r="I531" i="4"/>
  <c r="H531" i="4"/>
  <c r="AN530" i="4"/>
  <c r="AM530" i="4"/>
  <c r="AJ530" i="4"/>
  <c r="AE530" i="4"/>
  <c r="AD530" i="4"/>
  <c r="AC530" i="4"/>
  <c r="S530" i="4"/>
  <c r="T530" i="4" s="1"/>
  <c r="Y530" i="4" s="1"/>
  <c r="O530" i="4"/>
  <c r="N530" i="4"/>
  <c r="J530" i="4"/>
  <c r="I530" i="4"/>
  <c r="H530" i="4"/>
  <c r="AN529" i="4"/>
  <c r="AM529" i="4"/>
  <c r="AE529" i="4"/>
  <c r="AJ529" i="4" s="1"/>
  <c r="Y529" i="4"/>
  <c r="S529" i="4"/>
  <c r="T529" i="4" s="1"/>
  <c r="O529" i="4"/>
  <c r="N529" i="4"/>
  <c r="J529" i="4"/>
  <c r="I529" i="4"/>
  <c r="K529" i="4" s="1"/>
  <c r="H529" i="4"/>
  <c r="AN528" i="4"/>
  <c r="AM528" i="4"/>
  <c r="AE528" i="4"/>
  <c r="AJ528" i="4" s="1"/>
  <c r="T528" i="4"/>
  <c r="Y528" i="4" s="1"/>
  <c r="S528" i="4"/>
  <c r="O528" i="4"/>
  <c r="N528" i="4"/>
  <c r="K528" i="4"/>
  <c r="J528" i="4"/>
  <c r="I528" i="4"/>
  <c r="H528" i="4"/>
  <c r="AN527" i="4"/>
  <c r="AM527" i="4"/>
  <c r="AE527" i="4"/>
  <c r="AJ527" i="4" s="1"/>
  <c r="S527" i="4"/>
  <c r="T527" i="4" s="1"/>
  <c r="Y527" i="4" s="1"/>
  <c r="AC527" i="4" s="1"/>
  <c r="O527" i="4"/>
  <c r="N527" i="4"/>
  <c r="J527" i="4"/>
  <c r="K527" i="4" s="1"/>
  <c r="I527" i="4"/>
  <c r="AG527" i="4" s="1"/>
  <c r="H527" i="4"/>
  <c r="AN526" i="4"/>
  <c r="AM526" i="4"/>
  <c r="AJ526" i="4"/>
  <c r="AE526" i="4"/>
  <c r="AC526" i="4"/>
  <c r="S526" i="4"/>
  <c r="T526" i="4" s="1"/>
  <c r="Y526" i="4" s="1"/>
  <c r="AD526" i="4" s="1"/>
  <c r="AK526" i="4" s="1"/>
  <c r="O526" i="4"/>
  <c r="N526" i="4"/>
  <c r="J526" i="4"/>
  <c r="I526" i="4"/>
  <c r="K526" i="4" s="1"/>
  <c r="H526" i="4"/>
  <c r="AN525" i="4"/>
  <c r="AM525" i="4"/>
  <c r="AE525" i="4"/>
  <c r="AJ525" i="4" s="1"/>
  <c r="S525" i="4"/>
  <c r="T525" i="4" s="1"/>
  <c r="Y525" i="4" s="1"/>
  <c r="O525" i="4"/>
  <c r="N525" i="4"/>
  <c r="J525" i="4"/>
  <c r="I525" i="4"/>
  <c r="H525" i="4"/>
  <c r="AN524" i="4"/>
  <c r="AM524" i="4"/>
  <c r="AE524" i="4"/>
  <c r="AJ524" i="4" s="1"/>
  <c r="T524" i="4"/>
  <c r="Y524" i="4" s="1"/>
  <c r="S524" i="4"/>
  <c r="O524" i="4"/>
  <c r="N524" i="4"/>
  <c r="K524" i="4"/>
  <c r="J524" i="4"/>
  <c r="I524" i="4"/>
  <c r="AG524" i="4" s="1"/>
  <c r="H524" i="4"/>
  <c r="AN523" i="4"/>
  <c r="AM523" i="4"/>
  <c r="AJ523" i="4"/>
  <c r="AE523" i="4"/>
  <c r="S523" i="4"/>
  <c r="T523" i="4" s="1"/>
  <c r="Y523" i="4" s="1"/>
  <c r="O523" i="4"/>
  <c r="N523" i="4"/>
  <c r="J523" i="4"/>
  <c r="K523" i="4" s="1"/>
  <c r="I523" i="4"/>
  <c r="H523" i="4"/>
  <c r="AN522" i="4"/>
  <c r="AM522" i="4"/>
  <c r="AJ522" i="4"/>
  <c r="AE522" i="4"/>
  <c r="S522" i="4"/>
  <c r="T522" i="4" s="1"/>
  <c r="Y522" i="4" s="1"/>
  <c r="O522" i="4"/>
  <c r="N522" i="4"/>
  <c r="J522" i="4"/>
  <c r="I522" i="4"/>
  <c r="H522" i="4"/>
  <c r="AN521" i="4"/>
  <c r="AM521" i="4"/>
  <c r="AE521" i="4"/>
  <c r="AJ521" i="4" s="1"/>
  <c r="S521" i="4"/>
  <c r="T521" i="4" s="1"/>
  <c r="Y521" i="4" s="1"/>
  <c r="O521" i="4"/>
  <c r="N521" i="4"/>
  <c r="J521" i="4"/>
  <c r="I521" i="4"/>
  <c r="K521" i="4" s="1"/>
  <c r="H521" i="4"/>
  <c r="AN520" i="4"/>
  <c r="AM520" i="4"/>
  <c r="AE520" i="4"/>
  <c r="AJ520" i="4" s="1"/>
  <c r="T520" i="4"/>
  <c r="Y520" i="4" s="1"/>
  <c r="S520" i="4"/>
  <c r="O520" i="4"/>
  <c r="N520" i="4"/>
  <c r="K520" i="4"/>
  <c r="J520" i="4"/>
  <c r="I520" i="4"/>
  <c r="H520" i="4"/>
  <c r="AN519" i="4"/>
  <c r="AM519" i="4"/>
  <c r="AE519" i="4"/>
  <c r="AJ519" i="4" s="1"/>
  <c r="AD519" i="4"/>
  <c r="S519" i="4"/>
  <c r="T519" i="4" s="1"/>
  <c r="Y519" i="4" s="1"/>
  <c r="AC519" i="4" s="1"/>
  <c r="O519" i="4"/>
  <c r="N519" i="4"/>
  <c r="K519" i="4"/>
  <c r="AF519" i="4" s="1"/>
  <c r="AO519" i="4" s="1"/>
  <c r="J519" i="4"/>
  <c r="I519" i="4"/>
  <c r="AG519" i="4" s="1"/>
  <c r="H519" i="4"/>
  <c r="AN518" i="4"/>
  <c r="AM518" i="4"/>
  <c r="AJ518" i="4"/>
  <c r="AE518" i="4"/>
  <c r="S518" i="4"/>
  <c r="T518" i="4" s="1"/>
  <c r="Y518" i="4" s="1"/>
  <c r="O518" i="4"/>
  <c r="N518" i="4"/>
  <c r="J518" i="4"/>
  <c r="I518" i="4"/>
  <c r="K518" i="4" s="1"/>
  <c r="H518" i="4"/>
  <c r="AN517" i="4"/>
  <c r="AM517" i="4"/>
  <c r="AE517" i="4"/>
  <c r="AJ517" i="4" s="1"/>
  <c r="S517" i="4"/>
  <c r="T517" i="4" s="1"/>
  <c r="Y517" i="4" s="1"/>
  <c r="AD517" i="4" s="1"/>
  <c r="O517" i="4"/>
  <c r="N517" i="4"/>
  <c r="J517" i="4"/>
  <c r="I517" i="4"/>
  <c r="H517" i="4"/>
  <c r="AN516" i="4"/>
  <c r="AM516" i="4"/>
  <c r="AE516" i="4"/>
  <c r="AJ516" i="4" s="1"/>
  <c r="T516" i="4"/>
  <c r="Y516" i="4" s="1"/>
  <c r="S516" i="4"/>
  <c r="O516" i="4"/>
  <c r="N516" i="4"/>
  <c r="K516" i="4"/>
  <c r="J516" i="4"/>
  <c r="I516" i="4"/>
  <c r="H516" i="4"/>
  <c r="AN515" i="4"/>
  <c r="AM515" i="4"/>
  <c r="AE515" i="4"/>
  <c r="AJ515" i="4" s="1"/>
  <c r="AD515" i="4"/>
  <c r="AK515" i="4" s="1"/>
  <c r="S515" i="4"/>
  <c r="T515" i="4" s="1"/>
  <c r="Y515" i="4" s="1"/>
  <c r="AC515" i="4" s="1"/>
  <c r="O515" i="4"/>
  <c r="N515" i="4"/>
  <c r="J515" i="4"/>
  <c r="K515" i="4" s="1"/>
  <c r="I515" i="4"/>
  <c r="H515" i="4"/>
  <c r="AN514" i="4"/>
  <c r="AM514" i="4"/>
  <c r="AJ514" i="4"/>
  <c r="AE514" i="4"/>
  <c r="AD514" i="4"/>
  <c r="AC514" i="4"/>
  <c r="S514" i="4"/>
  <c r="T514" i="4" s="1"/>
  <c r="Y514" i="4" s="1"/>
  <c r="O514" i="4"/>
  <c r="N514" i="4"/>
  <c r="J514" i="4"/>
  <c r="I514" i="4"/>
  <c r="H514" i="4"/>
  <c r="AN513" i="4"/>
  <c r="AM513" i="4"/>
  <c r="AE513" i="4"/>
  <c r="AJ513" i="4" s="1"/>
  <c r="AC513" i="4"/>
  <c r="Y513" i="4"/>
  <c r="AD513" i="4" s="1"/>
  <c r="T513" i="4"/>
  <c r="S513" i="4"/>
  <c r="O513" i="4"/>
  <c r="N513" i="4"/>
  <c r="J513" i="4"/>
  <c r="I513" i="4"/>
  <c r="H513" i="4"/>
  <c r="AN512" i="4"/>
  <c r="AM512" i="4"/>
  <c r="AE512" i="4"/>
  <c r="AJ512" i="4" s="1"/>
  <c r="Y512" i="4"/>
  <c r="T512" i="4"/>
  <c r="S512" i="4"/>
  <c r="O512" i="4"/>
  <c r="N512" i="4"/>
  <c r="K512" i="4"/>
  <c r="J512" i="4"/>
  <c r="I512" i="4"/>
  <c r="H512" i="4"/>
  <c r="AN511" i="4"/>
  <c r="AM511" i="4"/>
  <c r="AE511" i="4"/>
  <c r="AJ511" i="4" s="1"/>
  <c r="S511" i="4"/>
  <c r="T511" i="4" s="1"/>
  <c r="Y511" i="4" s="1"/>
  <c r="O511" i="4"/>
  <c r="N511" i="4"/>
  <c r="J511" i="4"/>
  <c r="K511" i="4" s="1"/>
  <c r="I511" i="4"/>
  <c r="H511" i="4"/>
  <c r="AN510" i="4"/>
  <c r="AM510" i="4"/>
  <c r="AJ510" i="4"/>
  <c r="AE510" i="4"/>
  <c r="S510" i="4"/>
  <c r="T510" i="4" s="1"/>
  <c r="Y510" i="4" s="1"/>
  <c r="AC510" i="4" s="1"/>
  <c r="O510" i="4"/>
  <c r="N510" i="4"/>
  <c r="J510" i="4"/>
  <c r="I510" i="4"/>
  <c r="K510" i="4" s="1"/>
  <c r="H510" i="4"/>
  <c r="AN509" i="4"/>
  <c r="AM509" i="4"/>
  <c r="AE509" i="4"/>
  <c r="AJ509" i="4" s="1"/>
  <c r="S509" i="4"/>
  <c r="T509" i="4" s="1"/>
  <c r="Y509" i="4" s="1"/>
  <c r="O509" i="4"/>
  <c r="N509" i="4"/>
  <c r="K509" i="4"/>
  <c r="J509" i="4"/>
  <c r="I509" i="4"/>
  <c r="AG509" i="4" s="1"/>
  <c r="H509" i="4"/>
  <c r="AN508" i="4"/>
  <c r="AM508" i="4"/>
  <c r="AJ508" i="4"/>
  <c r="AE508" i="4"/>
  <c r="S508" i="4"/>
  <c r="T508" i="4" s="1"/>
  <c r="Y508" i="4" s="1"/>
  <c r="O508" i="4"/>
  <c r="N508" i="4"/>
  <c r="J508" i="4"/>
  <c r="I508" i="4"/>
  <c r="K508" i="4" s="1"/>
  <c r="H508" i="4"/>
  <c r="AN507" i="4"/>
  <c r="AM507" i="4"/>
  <c r="AE507" i="4"/>
  <c r="AJ507" i="4" s="1"/>
  <c r="T507" i="4"/>
  <c r="Y507" i="4" s="1"/>
  <c r="S507" i="4"/>
  <c r="O507" i="4"/>
  <c r="N507" i="4"/>
  <c r="K507" i="4"/>
  <c r="J507" i="4"/>
  <c r="I507" i="4"/>
  <c r="H507" i="4"/>
  <c r="AN506" i="4"/>
  <c r="AM506" i="4"/>
  <c r="AE506" i="4"/>
  <c r="AJ506" i="4" s="1"/>
  <c r="S506" i="4"/>
  <c r="T506" i="4" s="1"/>
  <c r="Y506" i="4" s="1"/>
  <c r="O506" i="4"/>
  <c r="N506" i="4"/>
  <c r="J506" i="4"/>
  <c r="K506" i="4" s="1"/>
  <c r="I506" i="4"/>
  <c r="H506" i="4"/>
  <c r="AN505" i="4"/>
  <c r="AM505" i="4"/>
  <c r="AJ505" i="4"/>
  <c r="AE505" i="4"/>
  <c r="T505" i="4"/>
  <c r="Y505" i="4" s="1"/>
  <c r="S505" i="4"/>
  <c r="O505" i="4"/>
  <c r="N505" i="4"/>
  <c r="J505" i="4"/>
  <c r="I505" i="4"/>
  <c r="K505" i="4" s="1"/>
  <c r="H505" i="4"/>
  <c r="AN504" i="4"/>
  <c r="AM504" i="4"/>
  <c r="AE504" i="4"/>
  <c r="AJ504" i="4" s="1"/>
  <c r="AD504" i="4"/>
  <c r="S504" i="4"/>
  <c r="T504" i="4" s="1"/>
  <c r="Y504" i="4" s="1"/>
  <c r="AC504" i="4" s="1"/>
  <c r="O504" i="4"/>
  <c r="N504" i="4"/>
  <c r="J504" i="4"/>
  <c r="I504" i="4"/>
  <c r="H504" i="4"/>
  <c r="AN503" i="4"/>
  <c r="AM503" i="4"/>
  <c r="AG503" i="4"/>
  <c r="AE503" i="4"/>
  <c r="AJ503" i="4" s="1"/>
  <c r="T503" i="4"/>
  <c r="Y503" i="4" s="1"/>
  <c r="S503" i="4"/>
  <c r="O503" i="4"/>
  <c r="N503" i="4"/>
  <c r="K503" i="4"/>
  <c r="J503" i="4"/>
  <c r="I503" i="4"/>
  <c r="H503" i="4"/>
  <c r="AN502" i="4"/>
  <c r="AM502" i="4"/>
  <c r="AJ502" i="4"/>
  <c r="AE502" i="4"/>
  <c r="S502" i="4"/>
  <c r="T502" i="4" s="1"/>
  <c r="Y502" i="4" s="1"/>
  <c r="O502" i="4"/>
  <c r="N502" i="4"/>
  <c r="J502" i="4"/>
  <c r="K502" i="4" s="1"/>
  <c r="I502" i="4"/>
  <c r="AG502" i="4" s="1"/>
  <c r="H502" i="4"/>
  <c r="AN501" i="4"/>
  <c r="AM501" i="4"/>
  <c r="AE501" i="4"/>
  <c r="AJ501" i="4" s="1"/>
  <c r="AD501" i="4"/>
  <c r="AK501" i="4" s="1"/>
  <c r="AC501" i="4"/>
  <c r="S501" i="4"/>
  <c r="T501" i="4" s="1"/>
  <c r="Y501" i="4" s="1"/>
  <c r="O501" i="4"/>
  <c r="N501" i="4"/>
  <c r="K501" i="4"/>
  <c r="J501" i="4"/>
  <c r="I501" i="4"/>
  <c r="AG501" i="4" s="1"/>
  <c r="H501" i="4"/>
  <c r="AN500" i="4"/>
  <c r="AM500" i="4"/>
  <c r="AJ500" i="4"/>
  <c r="AE500" i="4"/>
  <c r="S500" i="4"/>
  <c r="T500" i="4" s="1"/>
  <c r="Y500" i="4" s="1"/>
  <c r="O500" i="4"/>
  <c r="N500" i="4"/>
  <c r="J500" i="4"/>
  <c r="I500" i="4"/>
  <c r="K500" i="4" s="1"/>
  <c r="H500" i="4"/>
  <c r="AN499" i="4"/>
  <c r="AM499" i="4"/>
  <c r="AE499" i="4"/>
  <c r="AJ499" i="4" s="1"/>
  <c r="T499" i="4"/>
  <c r="Y499" i="4" s="1"/>
  <c r="S499" i="4"/>
  <c r="O499" i="4"/>
  <c r="N499" i="4"/>
  <c r="K499" i="4"/>
  <c r="J499" i="4"/>
  <c r="I499" i="4"/>
  <c r="H499" i="4"/>
  <c r="AN498" i="4"/>
  <c r="AM498" i="4"/>
  <c r="AE498" i="4"/>
  <c r="AJ498" i="4" s="1"/>
  <c r="S498" i="4"/>
  <c r="T498" i="4" s="1"/>
  <c r="Y498" i="4" s="1"/>
  <c r="O498" i="4"/>
  <c r="N498" i="4"/>
  <c r="J498" i="4"/>
  <c r="K498" i="4" s="1"/>
  <c r="I498" i="4"/>
  <c r="H498" i="4"/>
  <c r="AN497" i="4"/>
  <c r="AM497" i="4"/>
  <c r="AJ497" i="4"/>
  <c r="AE497" i="4"/>
  <c r="T497" i="4"/>
  <c r="Y497" i="4" s="1"/>
  <c r="AD497" i="4" s="1"/>
  <c r="AK497" i="4" s="1"/>
  <c r="S497" i="4"/>
  <c r="O497" i="4"/>
  <c r="N497" i="4"/>
  <c r="J497" i="4"/>
  <c r="I497" i="4"/>
  <c r="K497" i="4" s="1"/>
  <c r="H497" i="4"/>
  <c r="AN496" i="4"/>
  <c r="AM496" i="4"/>
  <c r="AE496" i="4"/>
  <c r="AJ496" i="4" s="1"/>
  <c r="S496" i="4"/>
  <c r="T496" i="4" s="1"/>
  <c r="Y496" i="4" s="1"/>
  <c r="O496" i="4"/>
  <c r="N496" i="4"/>
  <c r="J496" i="4"/>
  <c r="I496" i="4"/>
  <c r="H496" i="4"/>
  <c r="AN495" i="4"/>
  <c r="AM495" i="4"/>
  <c r="AG495" i="4"/>
  <c r="AE495" i="4"/>
  <c r="AJ495" i="4" s="1"/>
  <c r="T495" i="4"/>
  <c r="Y495" i="4" s="1"/>
  <c r="S495" i="4"/>
  <c r="O495" i="4"/>
  <c r="N495" i="4"/>
  <c r="K495" i="4"/>
  <c r="J495" i="4"/>
  <c r="I495" i="4"/>
  <c r="H495" i="4"/>
  <c r="AN494" i="4"/>
  <c r="AM494" i="4"/>
  <c r="AJ494" i="4"/>
  <c r="AE494" i="4"/>
  <c r="S494" i="4"/>
  <c r="T494" i="4" s="1"/>
  <c r="Y494" i="4" s="1"/>
  <c r="O494" i="4"/>
  <c r="N494" i="4"/>
  <c r="J494" i="4"/>
  <c r="K494" i="4" s="1"/>
  <c r="I494" i="4"/>
  <c r="H494" i="4"/>
  <c r="AN493" i="4"/>
  <c r="AM493" i="4"/>
  <c r="AE493" i="4"/>
  <c r="AJ493" i="4" s="1"/>
  <c r="AD493" i="4"/>
  <c r="AK493" i="4" s="1"/>
  <c r="AC493" i="4"/>
  <c r="S493" i="4"/>
  <c r="T493" i="4" s="1"/>
  <c r="Y493" i="4" s="1"/>
  <c r="O493" i="4"/>
  <c r="N493" i="4"/>
  <c r="K493" i="4"/>
  <c r="J493" i="4"/>
  <c r="I493" i="4"/>
  <c r="AG493" i="4" s="1"/>
  <c r="H493" i="4"/>
  <c r="AN492" i="4"/>
  <c r="AM492" i="4"/>
  <c r="AJ492" i="4"/>
  <c r="AE492" i="4"/>
  <c r="S492" i="4"/>
  <c r="T492" i="4" s="1"/>
  <c r="Y492" i="4" s="1"/>
  <c r="O492" i="4"/>
  <c r="N492" i="4"/>
  <c r="J492" i="4"/>
  <c r="I492" i="4"/>
  <c r="K492" i="4" s="1"/>
  <c r="H492" i="4"/>
  <c r="AN491" i="4"/>
  <c r="AM491" i="4"/>
  <c r="AE491" i="4"/>
  <c r="AJ491" i="4" s="1"/>
  <c r="T491" i="4"/>
  <c r="Y491" i="4" s="1"/>
  <c r="S491" i="4"/>
  <c r="O491" i="4"/>
  <c r="N491" i="4"/>
  <c r="K491" i="4"/>
  <c r="J491" i="4"/>
  <c r="I491" i="4"/>
  <c r="H491" i="4"/>
  <c r="AN490" i="4"/>
  <c r="AM490" i="4"/>
  <c r="AE490" i="4"/>
  <c r="AJ490" i="4" s="1"/>
  <c r="S490" i="4"/>
  <c r="T490" i="4" s="1"/>
  <c r="Y490" i="4" s="1"/>
  <c r="O490" i="4"/>
  <c r="N490" i="4"/>
  <c r="J490" i="4"/>
  <c r="K490" i="4" s="1"/>
  <c r="I490" i="4"/>
  <c r="H490" i="4"/>
  <c r="AN489" i="4"/>
  <c r="AM489" i="4"/>
  <c r="AJ489" i="4"/>
  <c r="AE489" i="4"/>
  <c r="T489" i="4"/>
  <c r="Y489" i="4" s="1"/>
  <c r="AD489" i="4" s="1"/>
  <c r="AK489" i="4" s="1"/>
  <c r="S489" i="4"/>
  <c r="O489" i="4"/>
  <c r="N489" i="4"/>
  <c r="J489" i="4"/>
  <c r="I489" i="4"/>
  <c r="K489" i="4" s="1"/>
  <c r="H489" i="4"/>
  <c r="AN488" i="4"/>
  <c r="AM488" i="4"/>
  <c r="AE488" i="4"/>
  <c r="AJ488" i="4" s="1"/>
  <c r="AD488" i="4"/>
  <c r="S488" i="4"/>
  <c r="T488" i="4" s="1"/>
  <c r="Y488" i="4" s="1"/>
  <c r="AC488" i="4" s="1"/>
  <c r="O488" i="4"/>
  <c r="N488" i="4"/>
  <c r="J488" i="4"/>
  <c r="I488" i="4"/>
  <c r="H488" i="4"/>
  <c r="AN487" i="4"/>
  <c r="AM487" i="4"/>
  <c r="AG487" i="4"/>
  <c r="AE487" i="4"/>
  <c r="AJ487" i="4" s="1"/>
  <c r="T487" i="4"/>
  <c r="Y487" i="4" s="1"/>
  <c r="S487" i="4"/>
  <c r="O487" i="4"/>
  <c r="N487" i="4"/>
  <c r="K487" i="4"/>
  <c r="J487" i="4"/>
  <c r="I487" i="4"/>
  <c r="H487" i="4"/>
  <c r="AN486" i="4"/>
  <c r="AM486" i="4"/>
  <c r="AJ486" i="4"/>
  <c r="AE486" i="4"/>
  <c r="T486" i="4"/>
  <c r="Y486" i="4" s="1"/>
  <c r="S486" i="4"/>
  <c r="O486" i="4"/>
  <c r="N486" i="4"/>
  <c r="K486" i="4"/>
  <c r="J486" i="4"/>
  <c r="I486" i="4"/>
  <c r="H486" i="4"/>
  <c r="AN485" i="4"/>
  <c r="AM485" i="4"/>
  <c r="AJ485" i="4"/>
  <c r="AG485" i="4"/>
  <c r="AE485" i="4"/>
  <c r="S485" i="4"/>
  <c r="T485" i="4" s="1"/>
  <c r="Y485" i="4" s="1"/>
  <c r="O485" i="4"/>
  <c r="N485" i="4"/>
  <c r="K485" i="4"/>
  <c r="J485" i="4"/>
  <c r="I485" i="4"/>
  <c r="H485" i="4"/>
  <c r="AN484" i="4"/>
  <c r="AM484" i="4"/>
  <c r="AJ484" i="4"/>
  <c r="AE484" i="4"/>
  <c r="S484" i="4"/>
  <c r="T484" i="4" s="1"/>
  <c r="Y484" i="4" s="1"/>
  <c r="O484" i="4"/>
  <c r="N484" i="4"/>
  <c r="J484" i="4"/>
  <c r="I484" i="4"/>
  <c r="H484" i="4"/>
  <c r="AN483" i="4"/>
  <c r="AM483" i="4"/>
  <c r="AE483" i="4"/>
  <c r="AJ483" i="4" s="1"/>
  <c r="T483" i="4"/>
  <c r="Y483" i="4" s="1"/>
  <c r="S483" i="4"/>
  <c r="O483" i="4"/>
  <c r="N483" i="4"/>
  <c r="K483" i="4"/>
  <c r="J483" i="4"/>
  <c r="I483" i="4"/>
  <c r="H483" i="4"/>
  <c r="AN482" i="4"/>
  <c r="AM482" i="4"/>
  <c r="AJ482" i="4"/>
  <c r="AE482" i="4"/>
  <c r="T482" i="4"/>
  <c r="Y482" i="4" s="1"/>
  <c r="S482" i="4"/>
  <c r="O482" i="4"/>
  <c r="N482" i="4"/>
  <c r="K482" i="4"/>
  <c r="J482" i="4"/>
  <c r="I482" i="4"/>
  <c r="H482" i="4"/>
  <c r="AN481" i="4"/>
  <c r="AM481" i="4"/>
  <c r="AJ481" i="4"/>
  <c r="AE481" i="4"/>
  <c r="AD481" i="4"/>
  <c r="AK481" i="4" s="1"/>
  <c r="AC481" i="4"/>
  <c r="T481" i="4"/>
  <c r="Y481" i="4" s="1"/>
  <c r="S481" i="4"/>
  <c r="O481" i="4"/>
  <c r="N481" i="4"/>
  <c r="J481" i="4"/>
  <c r="I481" i="4"/>
  <c r="K481" i="4" s="1"/>
  <c r="H481" i="4"/>
  <c r="AN480" i="4"/>
  <c r="AM480" i="4"/>
  <c r="AE480" i="4"/>
  <c r="AJ480" i="4" s="1"/>
  <c r="AC480" i="4"/>
  <c r="Y480" i="4"/>
  <c r="AD480" i="4" s="1"/>
  <c r="S480" i="4"/>
  <c r="T480" i="4" s="1"/>
  <c r="O480" i="4"/>
  <c r="N480" i="4"/>
  <c r="J480" i="4"/>
  <c r="I480" i="4"/>
  <c r="H480" i="4"/>
  <c r="AN479" i="4"/>
  <c r="AM479" i="4"/>
  <c r="AE479" i="4"/>
  <c r="AJ479" i="4" s="1"/>
  <c r="T479" i="4"/>
  <c r="Y479" i="4" s="1"/>
  <c r="S479" i="4"/>
  <c r="O479" i="4"/>
  <c r="N479" i="4"/>
  <c r="K479" i="4"/>
  <c r="J479" i="4"/>
  <c r="I479" i="4"/>
  <c r="H479" i="4"/>
  <c r="AN478" i="4"/>
  <c r="AM478" i="4"/>
  <c r="AE478" i="4"/>
  <c r="AJ478" i="4" s="1"/>
  <c r="S478" i="4"/>
  <c r="T478" i="4" s="1"/>
  <c r="Y478" i="4" s="1"/>
  <c r="AC478" i="4" s="1"/>
  <c r="O478" i="4"/>
  <c r="N478" i="4"/>
  <c r="J478" i="4"/>
  <c r="K478" i="4" s="1"/>
  <c r="I478" i="4"/>
  <c r="H478" i="4"/>
  <c r="AN477" i="4"/>
  <c r="AM477" i="4"/>
  <c r="AE477" i="4"/>
  <c r="AJ477" i="4" s="1"/>
  <c r="AD477" i="4"/>
  <c r="S477" i="4"/>
  <c r="T477" i="4" s="1"/>
  <c r="Y477" i="4" s="1"/>
  <c r="AC477" i="4" s="1"/>
  <c r="O477" i="4"/>
  <c r="N477" i="4"/>
  <c r="J477" i="4"/>
  <c r="I477" i="4"/>
  <c r="K477" i="4" s="1"/>
  <c r="AF477" i="4" s="1"/>
  <c r="AO477" i="4" s="1"/>
  <c r="H477" i="4"/>
  <c r="AN476" i="4"/>
  <c r="AM476" i="4"/>
  <c r="AJ476" i="4"/>
  <c r="AG476" i="4"/>
  <c r="AE476" i="4"/>
  <c r="Y476" i="4"/>
  <c r="S476" i="4"/>
  <c r="T476" i="4" s="1"/>
  <c r="O476" i="4"/>
  <c r="N476" i="4"/>
  <c r="J476" i="4"/>
  <c r="I476" i="4"/>
  <c r="K476" i="4" s="1"/>
  <c r="H476" i="4"/>
  <c r="AN475" i="4"/>
  <c r="AM475" i="4"/>
  <c r="AE475" i="4"/>
  <c r="AJ475" i="4" s="1"/>
  <c r="AC475" i="4"/>
  <c r="Y475" i="4"/>
  <c r="AD475" i="4" s="1"/>
  <c r="T475" i="4"/>
  <c r="S475" i="4"/>
  <c r="O475" i="4"/>
  <c r="N475" i="4"/>
  <c r="J475" i="4"/>
  <c r="I475" i="4"/>
  <c r="H475" i="4"/>
  <c r="AN474" i="4"/>
  <c r="AM474" i="4"/>
  <c r="AE474" i="4"/>
  <c r="AJ474" i="4" s="1"/>
  <c r="S474" i="4"/>
  <c r="T474" i="4" s="1"/>
  <c r="Y474" i="4" s="1"/>
  <c r="O474" i="4"/>
  <c r="N474" i="4"/>
  <c r="J474" i="4"/>
  <c r="K474" i="4" s="1"/>
  <c r="I474" i="4"/>
  <c r="H474" i="4"/>
  <c r="AN473" i="4"/>
  <c r="AM473" i="4"/>
  <c r="AJ473" i="4"/>
  <c r="AE473" i="4"/>
  <c r="S473" i="4"/>
  <c r="T473" i="4" s="1"/>
  <c r="Y473" i="4" s="1"/>
  <c r="O473" i="4"/>
  <c r="N473" i="4"/>
  <c r="J473" i="4"/>
  <c r="I473" i="4"/>
  <c r="K473" i="4" s="1"/>
  <c r="H473" i="4"/>
  <c r="AN472" i="4"/>
  <c r="AM472" i="4"/>
  <c r="AE472" i="4"/>
  <c r="AJ472" i="4" s="1"/>
  <c r="AD472" i="4"/>
  <c r="S472" i="4"/>
  <c r="T472" i="4" s="1"/>
  <c r="Y472" i="4" s="1"/>
  <c r="AC472" i="4" s="1"/>
  <c r="O472" i="4"/>
  <c r="N472" i="4"/>
  <c r="J472" i="4"/>
  <c r="I472" i="4"/>
  <c r="H472" i="4"/>
  <c r="AN471" i="4"/>
  <c r="AM471" i="4"/>
  <c r="AE471" i="4"/>
  <c r="AJ471" i="4" s="1"/>
  <c r="Y471" i="4"/>
  <c r="T471" i="4"/>
  <c r="S471" i="4"/>
  <c r="O471" i="4"/>
  <c r="N471" i="4"/>
  <c r="K471" i="4"/>
  <c r="J471" i="4"/>
  <c r="I471" i="4"/>
  <c r="H471" i="4"/>
  <c r="AN470" i="4"/>
  <c r="AM470" i="4"/>
  <c r="AJ470" i="4"/>
  <c r="AE470" i="4"/>
  <c r="Y470" i="4"/>
  <c r="T470" i="4"/>
  <c r="S470" i="4"/>
  <c r="O470" i="4"/>
  <c r="N470" i="4"/>
  <c r="K470" i="4"/>
  <c r="J470" i="4"/>
  <c r="I470" i="4"/>
  <c r="H470" i="4"/>
  <c r="AN469" i="4"/>
  <c r="AM469" i="4"/>
  <c r="AJ469" i="4"/>
  <c r="AG469" i="4"/>
  <c r="AE469" i="4"/>
  <c r="AC469" i="4"/>
  <c r="S469" i="4"/>
  <c r="T469" i="4" s="1"/>
  <c r="Y469" i="4" s="1"/>
  <c r="AD469" i="4" s="1"/>
  <c r="O469" i="4"/>
  <c r="N469" i="4"/>
  <c r="J469" i="4"/>
  <c r="K469" i="4" s="1"/>
  <c r="AF469" i="4" s="1"/>
  <c r="AO469" i="4" s="1"/>
  <c r="I469" i="4"/>
  <c r="H469" i="4"/>
  <c r="AN468" i="4"/>
  <c r="AM468" i="4"/>
  <c r="AJ468" i="4"/>
  <c r="AE468" i="4"/>
  <c r="S468" i="4"/>
  <c r="T468" i="4" s="1"/>
  <c r="Y468" i="4" s="1"/>
  <c r="O468" i="4"/>
  <c r="N468" i="4"/>
  <c r="J468" i="4"/>
  <c r="I468" i="4"/>
  <c r="K468" i="4" s="1"/>
  <c r="H468" i="4"/>
  <c r="AN467" i="4"/>
  <c r="AM467" i="4"/>
  <c r="AE467" i="4"/>
  <c r="AJ467" i="4" s="1"/>
  <c r="T467" i="4"/>
  <c r="Y467" i="4" s="1"/>
  <c r="AD467" i="4" s="1"/>
  <c r="S467" i="4"/>
  <c r="O467" i="4"/>
  <c r="N467" i="4"/>
  <c r="J467" i="4"/>
  <c r="I467" i="4"/>
  <c r="H467" i="4"/>
  <c r="AN466" i="4"/>
  <c r="AM466" i="4"/>
  <c r="AE466" i="4"/>
  <c r="AJ466" i="4" s="1"/>
  <c r="T466" i="4"/>
  <c r="Y466" i="4" s="1"/>
  <c r="S466" i="4"/>
  <c r="O466" i="4"/>
  <c r="N466" i="4"/>
  <c r="J466" i="4"/>
  <c r="K466" i="4" s="1"/>
  <c r="I466" i="4"/>
  <c r="H466" i="4"/>
  <c r="AN465" i="4"/>
  <c r="AM465" i="4"/>
  <c r="AJ465" i="4"/>
  <c r="AE465" i="4"/>
  <c r="S465" i="4"/>
  <c r="T465" i="4" s="1"/>
  <c r="Y465" i="4" s="1"/>
  <c r="O465" i="4"/>
  <c r="N465" i="4"/>
  <c r="J465" i="4"/>
  <c r="I465" i="4"/>
  <c r="K465" i="4" s="1"/>
  <c r="H465" i="4"/>
  <c r="AN464" i="4"/>
  <c r="AM464" i="4"/>
  <c r="AE464" i="4"/>
  <c r="AJ464" i="4" s="1"/>
  <c r="AC464" i="4"/>
  <c r="Y464" i="4"/>
  <c r="S464" i="4"/>
  <c r="T464" i="4" s="1"/>
  <c r="O464" i="4"/>
  <c r="N464" i="4"/>
  <c r="K464" i="4"/>
  <c r="J464" i="4"/>
  <c r="I464" i="4"/>
  <c r="H464" i="4"/>
  <c r="AN463" i="4"/>
  <c r="AM463" i="4"/>
  <c r="AJ463" i="4"/>
  <c r="AG463" i="4"/>
  <c r="AE463" i="4"/>
  <c r="Y463" i="4"/>
  <c r="T463" i="4"/>
  <c r="S463" i="4"/>
  <c r="O463" i="4"/>
  <c r="N463" i="4"/>
  <c r="K463" i="4"/>
  <c r="J463" i="4"/>
  <c r="I463" i="4"/>
  <c r="H463" i="4"/>
  <c r="AN462" i="4"/>
  <c r="AM462" i="4"/>
  <c r="AJ462" i="4"/>
  <c r="AE462" i="4"/>
  <c r="Y462" i="4"/>
  <c r="AD462" i="4" s="1"/>
  <c r="S462" i="4"/>
  <c r="T462" i="4" s="1"/>
  <c r="O462" i="4"/>
  <c r="N462" i="4"/>
  <c r="J462" i="4"/>
  <c r="I462" i="4"/>
  <c r="H462" i="4"/>
  <c r="AN461" i="4"/>
  <c r="AM461" i="4"/>
  <c r="AJ461" i="4"/>
  <c r="AE461" i="4"/>
  <c r="AD461" i="4"/>
  <c r="S461" i="4"/>
  <c r="T461" i="4" s="1"/>
  <c r="Y461" i="4" s="1"/>
  <c r="AC461" i="4" s="1"/>
  <c r="O461" i="4"/>
  <c r="N461" i="4"/>
  <c r="J461" i="4"/>
  <c r="I461" i="4"/>
  <c r="H461" i="4"/>
  <c r="AN460" i="4"/>
  <c r="AM460" i="4"/>
  <c r="AJ460" i="4"/>
  <c r="AE460" i="4"/>
  <c r="S460" i="4"/>
  <c r="T460" i="4" s="1"/>
  <c r="Y460" i="4" s="1"/>
  <c r="O460" i="4"/>
  <c r="N460" i="4"/>
  <c r="J460" i="4"/>
  <c r="I460" i="4"/>
  <c r="H460" i="4"/>
  <c r="AN459" i="4"/>
  <c r="AM459" i="4"/>
  <c r="AE459" i="4"/>
  <c r="AJ459" i="4" s="1"/>
  <c r="T459" i="4"/>
  <c r="Y459" i="4" s="1"/>
  <c r="AD459" i="4" s="1"/>
  <c r="S459" i="4"/>
  <c r="O459" i="4"/>
  <c r="N459" i="4"/>
  <c r="J459" i="4"/>
  <c r="I459" i="4"/>
  <c r="H459" i="4"/>
  <c r="AN458" i="4"/>
  <c r="AM458" i="4"/>
  <c r="AJ458" i="4"/>
  <c r="AE458" i="4"/>
  <c r="S458" i="4"/>
  <c r="T458" i="4" s="1"/>
  <c r="Y458" i="4" s="1"/>
  <c r="O458" i="4"/>
  <c r="N458" i="4"/>
  <c r="K458" i="4"/>
  <c r="J458" i="4"/>
  <c r="I458" i="4"/>
  <c r="H458" i="4"/>
  <c r="AN457" i="4"/>
  <c r="AM457" i="4"/>
  <c r="AJ457" i="4"/>
  <c r="AE457" i="4"/>
  <c r="Y457" i="4"/>
  <c r="S457" i="4"/>
  <c r="T457" i="4" s="1"/>
  <c r="O457" i="4"/>
  <c r="N457" i="4"/>
  <c r="J457" i="4"/>
  <c r="I457" i="4"/>
  <c r="K457" i="4" s="1"/>
  <c r="H457" i="4"/>
  <c r="AN456" i="4"/>
  <c r="AM456" i="4"/>
  <c r="AE456" i="4"/>
  <c r="AJ456" i="4" s="1"/>
  <c r="Y456" i="4"/>
  <c r="T456" i="4"/>
  <c r="S456" i="4"/>
  <c r="O456" i="4"/>
  <c r="N456" i="4"/>
  <c r="K456" i="4"/>
  <c r="J456" i="4"/>
  <c r="I456" i="4"/>
  <c r="H456" i="4"/>
  <c r="AN455" i="4"/>
  <c r="AM455" i="4"/>
  <c r="AJ455" i="4"/>
  <c r="AE455" i="4"/>
  <c r="S455" i="4"/>
  <c r="T455" i="4" s="1"/>
  <c r="Y455" i="4" s="1"/>
  <c r="O455" i="4"/>
  <c r="N455" i="4"/>
  <c r="K455" i="4"/>
  <c r="J455" i="4"/>
  <c r="I455" i="4"/>
  <c r="H455" i="4"/>
  <c r="AN454" i="4"/>
  <c r="AM454" i="4"/>
  <c r="AJ454" i="4"/>
  <c r="AG454" i="4"/>
  <c r="AE454" i="4"/>
  <c r="S454" i="4"/>
  <c r="T454" i="4" s="1"/>
  <c r="Y454" i="4" s="1"/>
  <c r="AD454" i="4" s="1"/>
  <c r="O454" i="4"/>
  <c r="N454" i="4"/>
  <c r="J454" i="4"/>
  <c r="I454" i="4"/>
  <c r="K454" i="4" s="1"/>
  <c r="AF454" i="4" s="1"/>
  <c r="AO454" i="4" s="1"/>
  <c r="H454" i="4"/>
  <c r="AN453" i="4"/>
  <c r="AM453" i="4"/>
  <c r="AE453" i="4"/>
  <c r="AJ453" i="4" s="1"/>
  <c r="S453" i="4"/>
  <c r="T453" i="4" s="1"/>
  <c r="Y453" i="4" s="1"/>
  <c r="O453" i="4"/>
  <c r="N453" i="4"/>
  <c r="J453" i="4"/>
  <c r="I453" i="4"/>
  <c r="H453" i="4"/>
  <c r="AN452" i="4"/>
  <c r="AM452" i="4"/>
  <c r="AE452" i="4"/>
  <c r="AJ452" i="4" s="1"/>
  <c r="T452" i="4"/>
  <c r="Y452" i="4" s="1"/>
  <c r="S452" i="4"/>
  <c r="O452" i="4"/>
  <c r="N452" i="4"/>
  <c r="K452" i="4"/>
  <c r="J452" i="4"/>
  <c r="I452" i="4"/>
  <c r="H452" i="4"/>
  <c r="AN451" i="4"/>
  <c r="AM451" i="4"/>
  <c r="AJ451" i="4"/>
  <c r="AE451" i="4"/>
  <c r="AD451" i="4"/>
  <c r="AK451" i="4" s="1"/>
  <c r="T451" i="4"/>
  <c r="Y451" i="4" s="1"/>
  <c r="AC451" i="4" s="1"/>
  <c r="S451" i="4"/>
  <c r="O451" i="4"/>
  <c r="N451" i="4"/>
  <c r="J451" i="4"/>
  <c r="K451" i="4" s="1"/>
  <c r="I451" i="4"/>
  <c r="AG451" i="4" s="1"/>
  <c r="H451" i="4"/>
  <c r="AN450" i="4"/>
  <c r="AM450" i="4"/>
  <c r="AJ450" i="4"/>
  <c r="AE450" i="4"/>
  <c r="S450" i="4"/>
  <c r="T450" i="4" s="1"/>
  <c r="Y450" i="4" s="1"/>
  <c r="AD450" i="4" s="1"/>
  <c r="O450" i="4"/>
  <c r="N450" i="4"/>
  <c r="J450" i="4"/>
  <c r="I450" i="4"/>
  <c r="H450" i="4"/>
  <c r="AN449" i="4"/>
  <c r="AM449" i="4"/>
  <c r="AJ449" i="4"/>
  <c r="AE449" i="4"/>
  <c r="Y449" i="4"/>
  <c r="S449" i="4"/>
  <c r="T449" i="4" s="1"/>
  <c r="O449" i="4"/>
  <c r="N449" i="4"/>
  <c r="J449" i="4"/>
  <c r="I449" i="4"/>
  <c r="K449" i="4" s="1"/>
  <c r="H449" i="4"/>
  <c r="AN448" i="4"/>
  <c r="AM448" i="4"/>
  <c r="AE448" i="4"/>
  <c r="AJ448" i="4" s="1"/>
  <c r="Y448" i="4"/>
  <c r="T448" i="4"/>
  <c r="S448" i="4"/>
  <c r="O448" i="4"/>
  <c r="N448" i="4"/>
  <c r="K448" i="4"/>
  <c r="J448" i="4"/>
  <c r="I448" i="4"/>
  <c r="H448" i="4"/>
  <c r="AN447" i="4"/>
  <c r="AM447" i="4"/>
  <c r="AJ447" i="4"/>
  <c r="AE447" i="4"/>
  <c r="S447" i="4"/>
  <c r="T447" i="4" s="1"/>
  <c r="Y447" i="4" s="1"/>
  <c r="O447" i="4"/>
  <c r="N447" i="4"/>
  <c r="K447" i="4"/>
  <c r="J447" i="4"/>
  <c r="I447" i="4"/>
  <c r="H447" i="4"/>
  <c r="AN446" i="4"/>
  <c r="AM446" i="4"/>
  <c r="AJ446" i="4"/>
  <c r="AG446" i="4"/>
  <c r="AE446" i="4"/>
  <c r="S446" i="4"/>
  <c r="T446" i="4" s="1"/>
  <c r="Y446" i="4" s="1"/>
  <c r="AD446" i="4" s="1"/>
  <c r="O446" i="4"/>
  <c r="N446" i="4"/>
  <c r="J446" i="4"/>
  <c r="I446" i="4"/>
  <c r="K446" i="4" s="1"/>
  <c r="AF446" i="4" s="1"/>
  <c r="AO446" i="4" s="1"/>
  <c r="H446" i="4"/>
  <c r="AN445" i="4"/>
  <c r="AM445" i="4"/>
  <c r="AE445" i="4"/>
  <c r="AJ445" i="4" s="1"/>
  <c r="S445" i="4"/>
  <c r="T445" i="4" s="1"/>
  <c r="Y445" i="4" s="1"/>
  <c r="O445" i="4"/>
  <c r="N445" i="4"/>
  <c r="J445" i="4"/>
  <c r="I445" i="4"/>
  <c r="H445" i="4"/>
  <c r="AN444" i="4"/>
  <c r="AM444" i="4"/>
  <c r="AE444" i="4"/>
  <c r="AJ444" i="4" s="1"/>
  <c r="T444" i="4"/>
  <c r="Y444" i="4" s="1"/>
  <c r="S444" i="4"/>
  <c r="O444" i="4"/>
  <c r="N444" i="4"/>
  <c r="K444" i="4"/>
  <c r="J444" i="4"/>
  <c r="I444" i="4"/>
  <c r="H444" i="4"/>
  <c r="AN443" i="4"/>
  <c r="AM443" i="4"/>
  <c r="AE443" i="4"/>
  <c r="AJ443" i="4" s="1"/>
  <c r="AD443" i="4"/>
  <c r="AK443" i="4" s="1"/>
  <c r="T443" i="4"/>
  <c r="Y443" i="4" s="1"/>
  <c r="AC443" i="4" s="1"/>
  <c r="S443" i="4"/>
  <c r="O443" i="4"/>
  <c r="N443" i="4"/>
  <c r="J443" i="4"/>
  <c r="K443" i="4" s="1"/>
  <c r="I443" i="4"/>
  <c r="AG443" i="4" s="1"/>
  <c r="H443" i="4"/>
  <c r="AN442" i="4"/>
  <c r="AM442" i="4"/>
  <c r="AJ442" i="4"/>
  <c r="AE442" i="4"/>
  <c r="AD442" i="4"/>
  <c r="AC442" i="4"/>
  <c r="S442" i="4"/>
  <c r="T442" i="4" s="1"/>
  <c r="Y442" i="4" s="1"/>
  <c r="O442" i="4"/>
  <c r="N442" i="4"/>
  <c r="J442" i="4"/>
  <c r="I442" i="4"/>
  <c r="H442" i="4"/>
  <c r="AN441" i="4"/>
  <c r="AM441" i="4"/>
  <c r="AJ441" i="4"/>
  <c r="AE441" i="4"/>
  <c r="S441" i="4"/>
  <c r="T441" i="4" s="1"/>
  <c r="Y441" i="4" s="1"/>
  <c r="O441" i="4"/>
  <c r="N441" i="4"/>
  <c r="J441" i="4"/>
  <c r="I441" i="4"/>
  <c r="K441" i="4" s="1"/>
  <c r="H441" i="4"/>
  <c r="AN440" i="4"/>
  <c r="AM440" i="4"/>
  <c r="AE440" i="4"/>
  <c r="AJ440" i="4" s="1"/>
  <c r="T440" i="4"/>
  <c r="Y440" i="4" s="1"/>
  <c r="S440" i="4"/>
  <c r="O440" i="4"/>
  <c r="N440" i="4"/>
  <c r="K440" i="4"/>
  <c r="J440" i="4"/>
  <c r="I440" i="4"/>
  <c r="H440" i="4"/>
  <c r="AN439" i="4"/>
  <c r="AM439" i="4"/>
  <c r="AE439" i="4"/>
  <c r="AJ439" i="4" s="1"/>
  <c r="S439" i="4"/>
  <c r="T439" i="4" s="1"/>
  <c r="Y439" i="4" s="1"/>
  <c r="O439" i="4"/>
  <c r="N439" i="4"/>
  <c r="J439" i="4"/>
  <c r="K439" i="4" s="1"/>
  <c r="I439" i="4"/>
  <c r="H439" i="4"/>
  <c r="AN438" i="4"/>
  <c r="AM438" i="4"/>
  <c r="AJ438" i="4"/>
  <c r="AE438" i="4"/>
  <c r="AD438" i="4"/>
  <c r="AK438" i="4" s="1"/>
  <c r="AC438" i="4"/>
  <c r="S438" i="4"/>
  <c r="T438" i="4" s="1"/>
  <c r="Y438" i="4" s="1"/>
  <c r="O438" i="4"/>
  <c r="N438" i="4"/>
  <c r="J438" i="4"/>
  <c r="I438" i="4"/>
  <c r="K438" i="4" s="1"/>
  <c r="H438" i="4"/>
  <c r="AN437" i="4"/>
  <c r="AM437" i="4"/>
  <c r="AE437" i="4"/>
  <c r="AJ437" i="4" s="1"/>
  <c r="S437" i="4"/>
  <c r="T437" i="4" s="1"/>
  <c r="Y437" i="4" s="1"/>
  <c r="O437" i="4"/>
  <c r="N437" i="4"/>
  <c r="J437" i="4"/>
  <c r="I437" i="4"/>
  <c r="K437" i="4" s="1"/>
  <c r="H437" i="4"/>
  <c r="AN436" i="4"/>
  <c r="AM436" i="4"/>
  <c r="AE436" i="4"/>
  <c r="AJ436" i="4" s="1"/>
  <c r="T436" i="4"/>
  <c r="Y436" i="4" s="1"/>
  <c r="S436" i="4"/>
  <c r="O436" i="4"/>
  <c r="N436" i="4"/>
  <c r="K436" i="4"/>
  <c r="J436" i="4"/>
  <c r="I436" i="4"/>
  <c r="H436" i="4"/>
  <c r="AN435" i="4"/>
  <c r="AM435" i="4"/>
  <c r="AE435" i="4"/>
  <c r="AJ435" i="4" s="1"/>
  <c r="S435" i="4"/>
  <c r="T435" i="4" s="1"/>
  <c r="Y435" i="4" s="1"/>
  <c r="O435" i="4"/>
  <c r="N435" i="4"/>
  <c r="J435" i="4"/>
  <c r="K435" i="4" s="1"/>
  <c r="I435" i="4"/>
  <c r="H435" i="4"/>
  <c r="AN434" i="4"/>
  <c r="AM434" i="4"/>
  <c r="AJ434" i="4"/>
  <c r="AE434" i="4"/>
  <c r="AD434" i="4"/>
  <c r="AK434" i="4" s="1"/>
  <c r="AC434" i="4"/>
  <c r="S434" i="4"/>
  <c r="T434" i="4" s="1"/>
  <c r="Y434" i="4" s="1"/>
  <c r="O434" i="4"/>
  <c r="N434" i="4"/>
  <c r="J434" i="4"/>
  <c r="I434" i="4"/>
  <c r="K434" i="4" s="1"/>
  <c r="H434" i="4"/>
  <c r="AN433" i="4"/>
  <c r="AM433" i="4"/>
  <c r="AJ433" i="4"/>
  <c r="AE433" i="4"/>
  <c r="S433" i="4"/>
  <c r="T433" i="4" s="1"/>
  <c r="Y433" i="4" s="1"/>
  <c r="O433" i="4"/>
  <c r="N433" i="4"/>
  <c r="J433" i="4"/>
  <c r="I433" i="4"/>
  <c r="K433" i="4" s="1"/>
  <c r="H433" i="4"/>
  <c r="AN432" i="4"/>
  <c r="AM432" i="4"/>
  <c r="AE432" i="4"/>
  <c r="AJ432" i="4" s="1"/>
  <c r="Y432" i="4"/>
  <c r="T432" i="4"/>
  <c r="S432" i="4"/>
  <c r="O432" i="4"/>
  <c r="N432" i="4"/>
  <c r="K432" i="4"/>
  <c r="J432" i="4"/>
  <c r="I432" i="4"/>
  <c r="H432" i="4"/>
  <c r="AN431" i="4"/>
  <c r="AM431" i="4"/>
  <c r="AJ431" i="4"/>
  <c r="AE431" i="4"/>
  <c r="T431" i="4"/>
  <c r="Y431" i="4" s="1"/>
  <c r="S431" i="4"/>
  <c r="O431" i="4"/>
  <c r="N431" i="4"/>
  <c r="J431" i="4"/>
  <c r="K431" i="4" s="1"/>
  <c r="I431" i="4"/>
  <c r="H431" i="4"/>
  <c r="AN430" i="4"/>
  <c r="AM430" i="4"/>
  <c r="AJ430" i="4"/>
  <c r="AE430" i="4"/>
  <c r="S430" i="4"/>
  <c r="T430" i="4" s="1"/>
  <c r="Y430" i="4" s="1"/>
  <c r="AD430" i="4" s="1"/>
  <c r="O430" i="4"/>
  <c r="N430" i="4"/>
  <c r="J430" i="4"/>
  <c r="I430" i="4"/>
  <c r="H430" i="4"/>
  <c r="AN429" i="4"/>
  <c r="AM429" i="4"/>
  <c r="AE429" i="4"/>
  <c r="AJ429" i="4" s="1"/>
  <c r="AD429" i="4"/>
  <c r="AC429" i="4"/>
  <c r="Y429" i="4"/>
  <c r="S429" i="4"/>
  <c r="T429" i="4" s="1"/>
  <c r="O429" i="4"/>
  <c r="N429" i="4"/>
  <c r="J429" i="4"/>
  <c r="I429" i="4"/>
  <c r="H429" i="4"/>
  <c r="AN428" i="4"/>
  <c r="AM428" i="4"/>
  <c r="AE428" i="4"/>
  <c r="AJ428" i="4" s="1"/>
  <c r="T428" i="4"/>
  <c r="Y428" i="4" s="1"/>
  <c r="AC428" i="4" s="1"/>
  <c r="S428" i="4"/>
  <c r="O428" i="4"/>
  <c r="N428" i="4"/>
  <c r="J428" i="4"/>
  <c r="K428" i="4" s="1"/>
  <c r="I428" i="4"/>
  <c r="AG428" i="4" s="1"/>
  <c r="H428" i="4"/>
  <c r="AN427" i="4"/>
  <c r="AM427" i="4"/>
  <c r="AJ427" i="4"/>
  <c r="AE427" i="4"/>
  <c r="S427" i="4"/>
  <c r="T427" i="4" s="1"/>
  <c r="Y427" i="4" s="1"/>
  <c r="O427" i="4"/>
  <c r="N427" i="4"/>
  <c r="J427" i="4"/>
  <c r="I427" i="4"/>
  <c r="K427" i="4" s="1"/>
  <c r="H427" i="4"/>
  <c r="AN426" i="4"/>
  <c r="AM426" i="4"/>
  <c r="AJ426" i="4"/>
  <c r="AE426" i="4"/>
  <c r="Y426" i="4"/>
  <c r="AD426" i="4" s="1"/>
  <c r="T426" i="4"/>
  <c r="S426" i="4"/>
  <c r="O426" i="4"/>
  <c r="N426" i="4"/>
  <c r="J426" i="4"/>
  <c r="I426" i="4"/>
  <c r="H426" i="4"/>
  <c r="AN425" i="4"/>
  <c r="AM425" i="4"/>
  <c r="AF425" i="4"/>
  <c r="AO425" i="4" s="1"/>
  <c r="AE425" i="4"/>
  <c r="AJ425" i="4" s="1"/>
  <c r="Y425" i="4"/>
  <c r="AD425" i="4" s="1"/>
  <c r="T425" i="4"/>
  <c r="S425" i="4"/>
  <c r="O425" i="4"/>
  <c r="N425" i="4"/>
  <c r="K425" i="4"/>
  <c r="J425" i="4"/>
  <c r="I425" i="4"/>
  <c r="H425" i="4"/>
  <c r="AN424" i="4"/>
  <c r="AM424" i="4"/>
  <c r="AJ424" i="4"/>
  <c r="AE424" i="4"/>
  <c r="T424" i="4"/>
  <c r="Y424" i="4" s="1"/>
  <c r="S424" i="4"/>
  <c r="O424" i="4"/>
  <c r="N424" i="4"/>
  <c r="K424" i="4"/>
  <c r="J424" i="4"/>
  <c r="I424" i="4"/>
  <c r="H424" i="4"/>
  <c r="AN423" i="4"/>
  <c r="AM423" i="4"/>
  <c r="AJ423" i="4"/>
  <c r="AE423" i="4"/>
  <c r="S423" i="4"/>
  <c r="T423" i="4" s="1"/>
  <c r="Y423" i="4" s="1"/>
  <c r="AD423" i="4" s="1"/>
  <c r="O423" i="4"/>
  <c r="N423" i="4"/>
  <c r="J423" i="4"/>
  <c r="I423" i="4"/>
  <c r="H423" i="4"/>
  <c r="AN422" i="4"/>
  <c r="AM422" i="4"/>
  <c r="AG422" i="4"/>
  <c r="AE422" i="4"/>
  <c r="AJ422" i="4" s="1"/>
  <c r="S422" i="4"/>
  <c r="T422" i="4" s="1"/>
  <c r="Y422" i="4" s="1"/>
  <c r="O422" i="4"/>
  <c r="N422" i="4"/>
  <c r="J422" i="4"/>
  <c r="I422" i="4"/>
  <c r="K422" i="4" s="1"/>
  <c r="H422" i="4"/>
  <c r="AN421" i="4"/>
  <c r="AM421" i="4"/>
  <c r="AE421" i="4"/>
  <c r="AJ421" i="4" s="1"/>
  <c r="T421" i="4"/>
  <c r="Y421" i="4" s="1"/>
  <c r="AD421" i="4" s="1"/>
  <c r="S421" i="4"/>
  <c r="O421" i="4"/>
  <c r="N421" i="4"/>
  <c r="J421" i="4"/>
  <c r="I421" i="4"/>
  <c r="H421" i="4"/>
  <c r="AN420" i="4"/>
  <c r="AM420" i="4"/>
  <c r="AE420" i="4"/>
  <c r="AJ420" i="4" s="1"/>
  <c r="T420" i="4"/>
  <c r="Y420" i="4" s="1"/>
  <c r="S420" i="4"/>
  <c r="O420" i="4"/>
  <c r="N420" i="4"/>
  <c r="J420" i="4"/>
  <c r="K420" i="4" s="1"/>
  <c r="I420" i="4"/>
  <c r="H420" i="4"/>
  <c r="AN419" i="4"/>
  <c r="AM419" i="4"/>
  <c r="AJ419" i="4"/>
  <c r="AG419" i="4"/>
  <c r="AE419" i="4"/>
  <c r="T419" i="4"/>
  <c r="Y419" i="4" s="1"/>
  <c r="S419" i="4"/>
  <c r="O419" i="4"/>
  <c r="N419" i="4"/>
  <c r="J419" i="4"/>
  <c r="I419" i="4"/>
  <c r="K419" i="4" s="1"/>
  <c r="H419" i="4"/>
  <c r="AN418" i="4"/>
  <c r="AM418" i="4"/>
  <c r="AJ418" i="4"/>
  <c r="AE418" i="4"/>
  <c r="Y418" i="4"/>
  <c r="AD418" i="4" s="1"/>
  <c r="T418" i="4"/>
  <c r="S418" i="4"/>
  <c r="O418" i="4"/>
  <c r="N418" i="4"/>
  <c r="J418" i="4"/>
  <c r="I418" i="4"/>
  <c r="H418" i="4"/>
  <c r="AN417" i="4"/>
  <c r="AM417" i="4"/>
  <c r="AG417" i="4"/>
  <c r="AE417" i="4"/>
  <c r="AJ417" i="4" s="1"/>
  <c r="Y417" i="4"/>
  <c r="AD417" i="4" s="1"/>
  <c r="AK417" i="4" s="1"/>
  <c r="T417" i="4"/>
  <c r="S417" i="4"/>
  <c r="O417" i="4"/>
  <c r="N417" i="4"/>
  <c r="K417" i="4"/>
  <c r="J417" i="4"/>
  <c r="I417" i="4"/>
  <c r="H417" i="4"/>
  <c r="AN416" i="4"/>
  <c r="AM416" i="4"/>
  <c r="AJ416" i="4"/>
  <c r="AE416" i="4"/>
  <c r="T416" i="4"/>
  <c r="Y416" i="4" s="1"/>
  <c r="S416" i="4"/>
  <c r="O416" i="4"/>
  <c r="N416" i="4"/>
  <c r="K416" i="4"/>
  <c r="J416" i="4"/>
  <c r="I416" i="4"/>
  <c r="H416" i="4"/>
  <c r="AO415" i="4"/>
  <c r="AN415" i="4"/>
  <c r="AM415" i="4"/>
  <c r="AE415" i="4"/>
  <c r="AJ415" i="4" s="1"/>
  <c r="AD415" i="4"/>
  <c r="AC415" i="4"/>
  <c r="S415" i="4"/>
  <c r="T415" i="4" s="1"/>
  <c r="Y415" i="4" s="1"/>
  <c r="O415" i="4"/>
  <c r="N415" i="4"/>
  <c r="K415" i="4"/>
  <c r="AF415" i="4" s="1"/>
  <c r="J415" i="4"/>
  <c r="I415" i="4"/>
  <c r="H415" i="4"/>
  <c r="AN414" i="4"/>
  <c r="AM414" i="4"/>
  <c r="AJ414" i="4"/>
  <c r="AG414" i="4"/>
  <c r="AE414" i="4"/>
  <c r="S414" i="4"/>
  <c r="T414" i="4" s="1"/>
  <c r="Y414" i="4" s="1"/>
  <c r="O414" i="4"/>
  <c r="N414" i="4"/>
  <c r="J414" i="4"/>
  <c r="I414" i="4"/>
  <c r="K414" i="4" s="1"/>
  <c r="H414" i="4"/>
  <c r="AN413" i="4"/>
  <c r="AM413" i="4"/>
  <c r="AE413" i="4"/>
  <c r="AJ413" i="4" s="1"/>
  <c r="AC413" i="4"/>
  <c r="Y413" i="4"/>
  <c r="AD413" i="4" s="1"/>
  <c r="T413" i="4"/>
  <c r="S413" i="4"/>
  <c r="O413" i="4"/>
  <c r="N413" i="4"/>
  <c r="J413" i="4"/>
  <c r="I413" i="4"/>
  <c r="H413" i="4"/>
  <c r="AN412" i="4"/>
  <c r="AM412" i="4"/>
  <c r="AE412" i="4"/>
  <c r="AJ412" i="4" s="1"/>
  <c r="T412" i="4"/>
  <c r="Y412" i="4" s="1"/>
  <c r="AC412" i="4" s="1"/>
  <c r="S412" i="4"/>
  <c r="O412" i="4"/>
  <c r="N412" i="4"/>
  <c r="K412" i="4"/>
  <c r="J412" i="4"/>
  <c r="I412" i="4"/>
  <c r="H412" i="4"/>
  <c r="AN411" i="4"/>
  <c r="AM411" i="4"/>
  <c r="AJ411" i="4"/>
  <c r="AG411" i="4"/>
  <c r="AE411" i="4"/>
  <c r="S411" i="4"/>
  <c r="T411" i="4" s="1"/>
  <c r="Y411" i="4" s="1"/>
  <c r="O411" i="4"/>
  <c r="N411" i="4"/>
  <c r="J411" i="4"/>
  <c r="I411" i="4"/>
  <c r="K411" i="4" s="1"/>
  <c r="H411" i="4"/>
  <c r="AN410" i="4"/>
  <c r="AM410" i="4"/>
  <c r="AJ410" i="4"/>
  <c r="AE410" i="4"/>
  <c r="Y410" i="4"/>
  <c r="T410" i="4"/>
  <c r="S410" i="4"/>
  <c r="O410" i="4"/>
  <c r="N410" i="4"/>
  <c r="J410" i="4"/>
  <c r="I410" i="4"/>
  <c r="H410" i="4"/>
  <c r="AN409" i="4"/>
  <c r="AM409" i="4"/>
  <c r="AE409" i="4"/>
  <c r="AJ409" i="4" s="1"/>
  <c r="Y409" i="4"/>
  <c r="T409" i="4"/>
  <c r="S409" i="4"/>
  <c r="O409" i="4"/>
  <c r="N409" i="4"/>
  <c r="K409" i="4"/>
  <c r="J409" i="4"/>
  <c r="I409" i="4"/>
  <c r="H409" i="4"/>
  <c r="AN408" i="4"/>
  <c r="AM408" i="4"/>
  <c r="AJ408" i="4"/>
  <c r="AE408" i="4"/>
  <c r="S408" i="4"/>
  <c r="T408" i="4" s="1"/>
  <c r="Y408" i="4" s="1"/>
  <c r="O408" i="4"/>
  <c r="N408" i="4"/>
  <c r="K408" i="4"/>
  <c r="J408" i="4"/>
  <c r="I408" i="4"/>
  <c r="H408" i="4"/>
  <c r="AN407" i="4"/>
  <c r="AM407" i="4"/>
  <c r="AE407" i="4"/>
  <c r="AJ407" i="4" s="1"/>
  <c r="AD407" i="4"/>
  <c r="S407" i="4"/>
  <c r="T407" i="4" s="1"/>
  <c r="Y407" i="4" s="1"/>
  <c r="AC407" i="4" s="1"/>
  <c r="O407" i="4"/>
  <c r="N407" i="4"/>
  <c r="J407" i="4"/>
  <c r="I407" i="4"/>
  <c r="H407" i="4"/>
  <c r="AN406" i="4"/>
  <c r="AM406" i="4"/>
  <c r="AJ406" i="4"/>
  <c r="AE406" i="4"/>
  <c r="S406" i="4"/>
  <c r="T406" i="4" s="1"/>
  <c r="Y406" i="4" s="1"/>
  <c r="AD406" i="4" s="1"/>
  <c r="AK406" i="4" s="1"/>
  <c r="O406" i="4"/>
  <c r="N406" i="4"/>
  <c r="J406" i="4"/>
  <c r="I406" i="4"/>
  <c r="K406" i="4" s="1"/>
  <c r="AF406" i="4" s="1"/>
  <c r="AO406" i="4" s="1"/>
  <c r="H406" i="4"/>
  <c r="AN405" i="4"/>
  <c r="AM405" i="4"/>
  <c r="AE405" i="4"/>
  <c r="AJ405" i="4" s="1"/>
  <c r="Y405" i="4"/>
  <c r="AD405" i="4" s="1"/>
  <c r="T405" i="4"/>
  <c r="S405" i="4"/>
  <c r="O405" i="4"/>
  <c r="N405" i="4"/>
  <c r="J405" i="4"/>
  <c r="I405" i="4"/>
  <c r="H405" i="4"/>
  <c r="AN404" i="4"/>
  <c r="AM404" i="4"/>
  <c r="AE404" i="4"/>
  <c r="AJ404" i="4" s="1"/>
  <c r="T404" i="4"/>
  <c r="Y404" i="4" s="1"/>
  <c r="AC404" i="4" s="1"/>
  <c r="S404" i="4"/>
  <c r="O404" i="4"/>
  <c r="N404" i="4"/>
  <c r="J404" i="4"/>
  <c r="K404" i="4" s="1"/>
  <c r="I404" i="4"/>
  <c r="H404" i="4"/>
  <c r="AN403" i="4"/>
  <c r="AM403" i="4"/>
  <c r="AJ403" i="4"/>
  <c r="AE403" i="4"/>
  <c r="S403" i="4"/>
  <c r="T403" i="4" s="1"/>
  <c r="Y403" i="4" s="1"/>
  <c r="O403" i="4"/>
  <c r="N403" i="4"/>
  <c r="J403" i="4"/>
  <c r="I403" i="4"/>
  <c r="K403" i="4" s="1"/>
  <c r="H403" i="4"/>
  <c r="AN402" i="4"/>
  <c r="AM402" i="4"/>
  <c r="AJ402" i="4"/>
  <c r="AE402" i="4"/>
  <c r="AD402" i="4"/>
  <c r="Y402" i="4"/>
  <c r="AC402" i="4" s="1"/>
  <c r="T402" i="4"/>
  <c r="S402" i="4"/>
  <c r="O402" i="4"/>
  <c r="N402" i="4"/>
  <c r="J402" i="4"/>
  <c r="I402" i="4"/>
  <c r="H402" i="4"/>
  <c r="AN401" i="4"/>
  <c r="AM401" i="4"/>
  <c r="AE401" i="4"/>
  <c r="AJ401" i="4" s="1"/>
  <c r="Y401" i="4"/>
  <c r="T401" i="4"/>
  <c r="S401" i="4"/>
  <c r="O401" i="4"/>
  <c r="N401" i="4"/>
  <c r="K401" i="4"/>
  <c r="J401" i="4"/>
  <c r="I401" i="4"/>
  <c r="H401" i="4"/>
  <c r="AN400" i="4"/>
  <c r="AM400" i="4"/>
  <c r="AE400" i="4"/>
  <c r="AJ400" i="4" s="1"/>
  <c r="S400" i="4"/>
  <c r="T400" i="4" s="1"/>
  <c r="Y400" i="4" s="1"/>
  <c r="O400" i="4"/>
  <c r="N400" i="4"/>
  <c r="K400" i="4"/>
  <c r="J400" i="4"/>
  <c r="I400" i="4"/>
  <c r="H400" i="4"/>
  <c r="AN399" i="4"/>
  <c r="AM399" i="4"/>
  <c r="AE399" i="4"/>
  <c r="AJ399" i="4" s="1"/>
  <c r="AD399" i="4"/>
  <c r="AC399" i="4"/>
  <c r="S399" i="4"/>
  <c r="T399" i="4" s="1"/>
  <c r="Y399" i="4" s="1"/>
  <c r="O399" i="4"/>
  <c r="N399" i="4"/>
  <c r="K399" i="4"/>
  <c r="AF399" i="4" s="1"/>
  <c r="AO399" i="4" s="1"/>
  <c r="J399" i="4"/>
  <c r="I399" i="4"/>
  <c r="AG399" i="4" s="1"/>
  <c r="H399" i="4"/>
  <c r="AN398" i="4"/>
  <c r="AM398" i="4"/>
  <c r="AJ398" i="4"/>
  <c r="AG398" i="4"/>
  <c r="AE398" i="4"/>
  <c r="S398" i="4"/>
  <c r="T398" i="4" s="1"/>
  <c r="Y398" i="4" s="1"/>
  <c r="AD398" i="4" s="1"/>
  <c r="O398" i="4"/>
  <c r="N398" i="4"/>
  <c r="J398" i="4"/>
  <c r="I398" i="4"/>
  <c r="K398" i="4" s="1"/>
  <c r="AF398" i="4" s="1"/>
  <c r="AO398" i="4" s="1"/>
  <c r="H398" i="4"/>
  <c r="AN397" i="4"/>
  <c r="AM397" i="4"/>
  <c r="AE397" i="4"/>
  <c r="AJ397" i="4" s="1"/>
  <c r="Y397" i="4"/>
  <c r="T397" i="4"/>
  <c r="S397" i="4"/>
  <c r="O397" i="4"/>
  <c r="N397" i="4"/>
  <c r="J397" i="4"/>
  <c r="I397" i="4"/>
  <c r="H397" i="4"/>
  <c r="AN396" i="4"/>
  <c r="AM396" i="4"/>
  <c r="AE396" i="4"/>
  <c r="AJ396" i="4" s="1"/>
  <c r="T396" i="4"/>
  <c r="Y396" i="4" s="1"/>
  <c r="AC396" i="4" s="1"/>
  <c r="S396" i="4"/>
  <c r="O396" i="4"/>
  <c r="N396" i="4"/>
  <c r="J396" i="4"/>
  <c r="K396" i="4" s="1"/>
  <c r="I396" i="4"/>
  <c r="AG396" i="4" s="1"/>
  <c r="H396" i="4"/>
  <c r="AN395" i="4"/>
  <c r="AM395" i="4"/>
  <c r="AJ395" i="4"/>
  <c r="AE395" i="4"/>
  <c r="S395" i="4"/>
  <c r="T395" i="4" s="1"/>
  <c r="Y395" i="4" s="1"/>
  <c r="O395" i="4"/>
  <c r="N395" i="4"/>
  <c r="J395" i="4"/>
  <c r="I395" i="4"/>
  <c r="K395" i="4" s="1"/>
  <c r="H395" i="4"/>
  <c r="AN394" i="4"/>
  <c r="AM394" i="4"/>
  <c r="AG394" i="4"/>
  <c r="AE394" i="4"/>
  <c r="AJ394" i="4" s="1"/>
  <c r="Y394" i="4"/>
  <c r="AD394" i="4" s="1"/>
  <c r="AK394" i="4" s="1"/>
  <c r="T394" i="4"/>
  <c r="S394" i="4"/>
  <c r="O394" i="4"/>
  <c r="N394" i="4"/>
  <c r="J394" i="4"/>
  <c r="I394" i="4"/>
  <c r="K394" i="4" s="1"/>
  <c r="H394" i="4"/>
  <c r="AN393" i="4"/>
  <c r="AM393" i="4"/>
  <c r="AG393" i="4"/>
  <c r="AE393" i="4"/>
  <c r="AJ393" i="4" s="1"/>
  <c r="Y393" i="4"/>
  <c r="T393" i="4"/>
  <c r="S393" i="4"/>
  <c r="O393" i="4"/>
  <c r="N393" i="4"/>
  <c r="K393" i="4"/>
  <c r="J393" i="4"/>
  <c r="I393" i="4"/>
  <c r="H393" i="4"/>
  <c r="AN392" i="4"/>
  <c r="AM392" i="4"/>
  <c r="AE392" i="4"/>
  <c r="AJ392" i="4" s="1"/>
  <c r="T392" i="4"/>
  <c r="Y392" i="4" s="1"/>
  <c r="S392" i="4"/>
  <c r="O392" i="4"/>
  <c r="N392" i="4"/>
  <c r="K392" i="4"/>
  <c r="J392" i="4"/>
  <c r="I392" i="4"/>
  <c r="H392" i="4"/>
  <c r="AN391" i="4"/>
  <c r="AM391" i="4"/>
  <c r="AE391" i="4"/>
  <c r="AJ391" i="4" s="1"/>
  <c r="S391" i="4"/>
  <c r="T391" i="4" s="1"/>
  <c r="Y391" i="4" s="1"/>
  <c r="O391" i="4"/>
  <c r="N391" i="4"/>
  <c r="J391" i="4"/>
  <c r="I391" i="4"/>
  <c r="H391" i="4"/>
  <c r="AN390" i="4"/>
  <c r="AM390" i="4"/>
  <c r="AJ390" i="4"/>
  <c r="AF390" i="4"/>
  <c r="AO390" i="4" s="1"/>
  <c r="AE390" i="4"/>
  <c r="AC390" i="4"/>
  <c r="S390" i="4"/>
  <c r="T390" i="4" s="1"/>
  <c r="Y390" i="4" s="1"/>
  <c r="AD390" i="4" s="1"/>
  <c r="AK390" i="4" s="1"/>
  <c r="O390" i="4"/>
  <c r="N390" i="4"/>
  <c r="J390" i="4"/>
  <c r="I390" i="4"/>
  <c r="K390" i="4" s="1"/>
  <c r="H390" i="4"/>
  <c r="AN389" i="4"/>
  <c r="AM389" i="4"/>
  <c r="AE389" i="4"/>
  <c r="AJ389" i="4" s="1"/>
  <c r="AC389" i="4"/>
  <c r="T389" i="4"/>
  <c r="Y389" i="4" s="1"/>
  <c r="AD389" i="4" s="1"/>
  <c r="S389" i="4"/>
  <c r="O389" i="4"/>
  <c r="N389" i="4"/>
  <c r="J389" i="4"/>
  <c r="I389" i="4"/>
  <c r="H389" i="4"/>
  <c r="AN388" i="4"/>
  <c r="AM388" i="4"/>
  <c r="AE388" i="4"/>
  <c r="AJ388" i="4" s="1"/>
  <c r="T388" i="4"/>
  <c r="Y388" i="4" s="1"/>
  <c r="AC388" i="4" s="1"/>
  <c r="S388" i="4"/>
  <c r="O388" i="4"/>
  <c r="N388" i="4"/>
  <c r="K388" i="4"/>
  <c r="J388" i="4"/>
  <c r="I388" i="4"/>
  <c r="H388" i="4"/>
  <c r="AN387" i="4"/>
  <c r="AM387" i="4"/>
  <c r="AJ387" i="4"/>
  <c r="AE387" i="4"/>
  <c r="AD387" i="4"/>
  <c r="T387" i="4"/>
  <c r="Y387" i="4" s="1"/>
  <c r="S387" i="4"/>
  <c r="O387" i="4"/>
  <c r="N387" i="4"/>
  <c r="J387" i="4"/>
  <c r="I387" i="4"/>
  <c r="H387" i="4"/>
  <c r="AO386" i="4"/>
  <c r="AN386" i="4"/>
  <c r="AM386" i="4"/>
  <c r="AE386" i="4"/>
  <c r="AJ386" i="4" s="1"/>
  <c r="AD386" i="4"/>
  <c r="Y386" i="4"/>
  <c r="AC386" i="4" s="1"/>
  <c r="T386" i="4"/>
  <c r="S386" i="4"/>
  <c r="O386" i="4"/>
  <c r="N386" i="4"/>
  <c r="J386" i="4"/>
  <c r="I386" i="4"/>
  <c r="K386" i="4" s="1"/>
  <c r="AF386" i="4" s="1"/>
  <c r="H386" i="4"/>
  <c r="AN385" i="4"/>
  <c r="AM385" i="4"/>
  <c r="AG385" i="4"/>
  <c r="AE385" i="4"/>
  <c r="AJ385" i="4" s="1"/>
  <c r="Y385" i="4"/>
  <c r="T385" i="4"/>
  <c r="S385" i="4"/>
  <c r="O385" i="4"/>
  <c r="N385" i="4"/>
  <c r="K385" i="4"/>
  <c r="J385" i="4"/>
  <c r="I385" i="4"/>
  <c r="H385" i="4"/>
  <c r="AN384" i="4"/>
  <c r="AM384" i="4"/>
  <c r="AJ384" i="4"/>
  <c r="AE384" i="4"/>
  <c r="S384" i="4"/>
  <c r="T384" i="4" s="1"/>
  <c r="Y384" i="4" s="1"/>
  <c r="O384" i="4"/>
  <c r="N384" i="4"/>
  <c r="K384" i="4"/>
  <c r="J384" i="4"/>
  <c r="I384" i="4"/>
  <c r="H384" i="4"/>
  <c r="AN383" i="4"/>
  <c r="AM383" i="4"/>
  <c r="AE383" i="4"/>
  <c r="AJ383" i="4" s="1"/>
  <c r="AD383" i="4"/>
  <c r="AK383" i="4" s="1"/>
  <c r="AC383" i="4"/>
  <c r="S383" i="4"/>
  <c r="T383" i="4" s="1"/>
  <c r="Y383" i="4" s="1"/>
  <c r="O383" i="4"/>
  <c r="N383" i="4"/>
  <c r="K383" i="4"/>
  <c r="J383" i="4"/>
  <c r="I383" i="4"/>
  <c r="AG383" i="4" s="1"/>
  <c r="H383" i="4"/>
  <c r="AN382" i="4"/>
  <c r="AM382" i="4"/>
  <c r="AJ382" i="4"/>
  <c r="AE382" i="4"/>
  <c r="S382" i="4"/>
  <c r="T382" i="4" s="1"/>
  <c r="Y382" i="4" s="1"/>
  <c r="O382" i="4"/>
  <c r="N382" i="4"/>
  <c r="J382" i="4"/>
  <c r="I382" i="4"/>
  <c r="K382" i="4" s="1"/>
  <c r="H382" i="4"/>
  <c r="AN381" i="4"/>
  <c r="AM381" i="4"/>
  <c r="AJ381" i="4"/>
  <c r="AE381" i="4"/>
  <c r="Y381" i="4"/>
  <c r="AD381" i="4" s="1"/>
  <c r="T381" i="4"/>
  <c r="S381" i="4"/>
  <c r="O381" i="4"/>
  <c r="N381" i="4"/>
  <c r="J381" i="4"/>
  <c r="I381" i="4"/>
  <c r="H381" i="4"/>
  <c r="AN380" i="4"/>
  <c r="AM380" i="4"/>
  <c r="AE380" i="4"/>
  <c r="AJ380" i="4" s="1"/>
  <c r="T380" i="4"/>
  <c r="Y380" i="4" s="1"/>
  <c r="AC380" i="4" s="1"/>
  <c r="S380" i="4"/>
  <c r="O380" i="4"/>
  <c r="N380" i="4"/>
  <c r="J380" i="4"/>
  <c r="K380" i="4" s="1"/>
  <c r="I380" i="4"/>
  <c r="H380" i="4"/>
  <c r="AN379" i="4"/>
  <c r="AM379" i="4"/>
  <c r="AJ379" i="4"/>
  <c r="AG379" i="4"/>
  <c r="AE379" i="4"/>
  <c r="S379" i="4"/>
  <c r="T379" i="4" s="1"/>
  <c r="Y379" i="4" s="1"/>
  <c r="O379" i="4"/>
  <c r="N379" i="4"/>
  <c r="J379" i="4"/>
  <c r="I379" i="4"/>
  <c r="K379" i="4" s="1"/>
  <c r="H379" i="4"/>
  <c r="AN378" i="4"/>
  <c r="AM378" i="4"/>
  <c r="AE378" i="4"/>
  <c r="AJ378" i="4" s="1"/>
  <c r="AD378" i="4"/>
  <c r="AC378" i="4"/>
  <c r="Y378" i="4"/>
  <c r="T378" i="4"/>
  <c r="S378" i="4"/>
  <c r="O378" i="4"/>
  <c r="N378" i="4"/>
  <c r="J378" i="4"/>
  <c r="I378" i="4"/>
  <c r="H378" i="4"/>
  <c r="AN377" i="4"/>
  <c r="AM377" i="4"/>
  <c r="AG377" i="4"/>
  <c r="AE377" i="4"/>
  <c r="AJ377" i="4" s="1"/>
  <c r="Y377" i="4"/>
  <c r="T377" i="4"/>
  <c r="S377" i="4"/>
  <c r="O377" i="4"/>
  <c r="N377" i="4"/>
  <c r="K377" i="4"/>
  <c r="J377" i="4"/>
  <c r="I377" i="4"/>
  <c r="H377" i="4"/>
  <c r="AN376" i="4"/>
  <c r="AM376" i="4"/>
  <c r="AE376" i="4"/>
  <c r="AJ376" i="4" s="1"/>
  <c r="S376" i="4"/>
  <c r="T376" i="4" s="1"/>
  <c r="Y376" i="4" s="1"/>
  <c r="O376" i="4"/>
  <c r="N376" i="4"/>
  <c r="K376" i="4"/>
  <c r="J376" i="4"/>
  <c r="I376" i="4"/>
  <c r="H376" i="4"/>
  <c r="AN375" i="4"/>
  <c r="AM375" i="4"/>
  <c r="AE375" i="4"/>
  <c r="AJ375" i="4" s="1"/>
  <c r="S375" i="4"/>
  <c r="T375" i="4" s="1"/>
  <c r="Y375" i="4" s="1"/>
  <c r="O375" i="4"/>
  <c r="N375" i="4"/>
  <c r="J375" i="4"/>
  <c r="I375" i="4"/>
  <c r="H375" i="4"/>
  <c r="AN374" i="4"/>
  <c r="AM374" i="4"/>
  <c r="AJ374" i="4"/>
  <c r="AG374" i="4"/>
  <c r="AE374" i="4"/>
  <c r="S374" i="4"/>
  <c r="T374" i="4" s="1"/>
  <c r="Y374" i="4" s="1"/>
  <c r="AD374" i="4" s="1"/>
  <c r="O374" i="4"/>
  <c r="N374" i="4"/>
  <c r="K374" i="4"/>
  <c r="AF374" i="4" s="1"/>
  <c r="AO374" i="4" s="1"/>
  <c r="J374" i="4"/>
  <c r="I374" i="4"/>
  <c r="H374" i="4"/>
  <c r="AN373" i="4"/>
  <c r="AM373" i="4"/>
  <c r="AE373" i="4"/>
  <c r="AJ373" i="4" s="1"/>
  <c r="S373" i="4"/>
  <c r="T373" i="4" s="1"/>
  <c r="Y373" i="4" s="1"/>
  <c r="O373" i="4"/>
  <c r="N373" i="4"/>
  <c r="K373" i="4"/>
  <c r="J373" i="4"/>
  <c r="I373" i="4"/>
  <c r="H373" i="4"/>
  <c r="AN372" i="4"/>
  <c r="AM372" i="4"/>
  <c r="AJ372" i="4"/>
  <c r="AF372" i="4"/>
  <c r="AO372" i="4" s="1"/>
  <c r="AE372" i="4"/>
  <c r="T372" i="4"/>
  <c r="Y372" i="4" s="1"/>
  <c r="AD372" i="4" s="1"/>
  <c r="S372" i="4"/>
  <c r="O372" i="4"/>
  <c r="N372" i="4"/>
  <c r="K372" i="4"/>
  <c r="J372" i="4"/>
  <c r="I372" i="4"/>
  <c r="H372" i="4"/>
  <c r="AN371" i="4"/>
  <c r="AM371" i="4"/>
  <c r="AJ371" i="4"/>
  <c r="AE371" i="4"/>
  <c r="S371" i="4"/>
  <c r="T371" i="4" s="1"/>
  <c r="Y371" i="4" s="1"/>
  <c r="O371" i="4"/>
  <c r="N371" i="4"/>
  <c r="J371" i="4"/>
  <c r="I371" i="4"/>
  <c r="K371" i="4" s="1"/>
  <c r="H371" i="4"/>
  <c r="AN370" i="4"/>
  <c r="AM370" i="4"/>
  <c r="AE370" i="4"/>
  <c r="AJ370" i="4" s="1"/>
  <c r="T370" i="4"/>
  <c r="Y370" i="4" s="1"/>
  <c r="S370" i="4"/>
  <c r="O370" i="4"/>
  <c r="N370" i="4"/>
  <c r="J370" i="4"/>
  <c r="I370" i="4"/>
  <c r="K370" i="4" s="1"/>
  <c r="H370" i="4"/>
  <c r="AN369" i="4"/>
  <c r="AM369" i="4"/>
  <c r="AE369" i="4"/>
  <c r="AJ369" i="4" s="1"/>
  <c r="T369" i="4"/>
  <c r="Y369" i="4" s="1"/>
  <c r="S369" i="4"/>
  <c r="O369" i="4"/>
  <c r="N369" i="4"/>
  <c r="J369" i="4"/>
  <c r="K369" i="4" s="1"/>
  <c r="I369" i="4"/>
  <c r="H369" i="4"/>
  <c r="AN368" i="4"/>
  <c r="AM368" i="4"/>
  <c r="AJ368" i="4"/>
  <c r="AE368" i="4"/>
  <c r="T368" i="4"/>
  <c r="Y368" i="4" s="1"/>
  <c r="S368" i="4"/>
  <c r="O368" i="4"/>
  <c r="N368" i="4"/>
  <c r="K368" i="4"/>
  <c r="J368" i="4"/>
  <c r="I368" i="4"/>
  <c r="H368" i="4"/>
  <c r="AN367" i="4"/>
  <c r="AM367" i="4"/>
  <c r="AJ367" i="4"/>
  <c r="AE367" i="4"/>
  <c r="Y367" i="4"/>
  <c r="S367" i="4"/>
  <c r="T367" i="4" s="1"/>
  <c r="O367" i="4"/>
  <c r="N367" i="4"/>
  <c r="K367" i="4"/>
  <c r="J367" i="4"/>
  <c r="I367" i="4"/>
  <c r="H367" i="4"/>
  <c r="AN366" i="4"/>
  <c r="AM366" i="4"/>
  <c r="AJ366" i="4"/>
  <c r="AE366" i="4"/>
  <c r="S366" i="4"/>
  <c r="T366" i="4" s="1"/>
  <c r="Y366" i="4" s="1"/>
  <c r="O366" i="4"/>
  <c r="N366" i="4"/>
  <c r="K366" i="4"/>
  <c r="J366" i="4"/>
  <c r="I366" i="4"/>
  <c r="H366" i="4"/>
  <c r="AN365" i="4"/>
  <c r="AM365" i="4"/>
  <c r="AE365" i="4"/>
  <c r="AJ365" i="4" s="1"/>
  <c r="S365" i="4"/>
  <c r="T365" i="4" s="1"/>
  <c r="Y365" i="4" s="1"/>
  <c r="O365" i="4"/>
  <c r="N365" i="4"/>
  <c r="K365" i="4"/>
  <c r="J365" i="4"/>
  <c r="I365" i="4"/>
  <c r="H365" i="4"/>
  <c r="AN364" i="4"/>
  <c r="AM364" i="4"/>
  <c r="AJ364" i="4"/>
  <c r="AE364" i="4"/>
  <c r="T364" i="4"/>
  <c r="Y364" i="4" s="1"/>
  <c r="AD364" i="4" s="1"/>
  <c r="AK364" i="4" s="1"/>
  <c r="S364" i="4"/>
  <c r="O364" i="4"/>
  <c r="N364" i="4"/>
  <c r="K364" i="4"/>
  <c r="AF364" i="4" s="1"/>
  <c r="AO364" i="4" s="1"/>
  <c r="J364" i="4"/>
  <c r="I364" i="4"/>
  <c r="H364" i="4"/>
  <c r="AN363" i="4"/>
  <c r="AM363" i="4"/>
  <c r="AJ363" i="4"/>
  <c r="AE363" i="4"/>
  <c r="AD363" i="4"/>
  <c r="S363" i="4"/>
  <c r="T363" i="4" s="1"/>
  <c r="Y363" i="4" s="1"/>
  <c r="AC363" i="4" s="1"/>
  <c r="O363" i="4"/>
  <c r="N363" i="4"/>
  <c r="J363" i="4"/>
  <c r="I363" i="4"/>
  <c r="H363" i="4"/>
  <c r="AN362" i="4"/>
  <c r="AM362" i="4"/>
  <c r="AE362" i="4"/>
  <c r="AJ362" i="4" s="1"/>
  <c r="T362" i="4"/>
  <c r="Y362" i="4" s="1"/>
  <c r="AC362" i="4" s="1"/>
  <c r="S362" i="4"/>
  <c r="O362" i="4"/>
  <c r="N362" i="4"/>
  <c r="J362" i="4"/>
  <c r="I362" i="4"/>
  <c r="H362" i="4"/>
  <c r="AN361" i="4"/>
  <c r="AM361" i="4"/>
  <c r="AE361" i="4"/>
  <c r="AJ361" i="4" s="1"/>
  <c r="T361" i="4"/>
  <c r="Y361" i="4" s="1"/>
  <c r="S361" i="4"/>
  <c r="O361" i="4"/>
  <c r="N361" i="4"/>
  <c r="J361" i="4"/>
  <c r="K361" i="4" s="1"/>
  <c r="I361" i="4"/>
  <c r="H361" i="4"/>
  <c r="AN360" i="4"/>
  <c r="AM360" i="4"/>
  <c r="AJ360" i="4"/>
  <c r="AG360" i="4"/>
  <c r="AE360" i="4"/>
  <c r="T360" i="4"/>
  <c r="Y360" i="4" s="1"/>
  <c r="S360" i="4"/>
  <c r="O360" i="4"/>
  <c r="N360" i="4"/>
  <c r="K360" i="4"/>
  <c r="J360" i="4"/>
  <c r="I360" i="4"/>
  <c r="H360" i="4"/>
  <c r="AN359" i="4"/>
  <c r="AM359" i="4"/>
  <c r="AJ359" i="4"/>
  <c r="AG359" i="4"/>
  <c r="AE359" i="4"/>
  <c r="Y359" i="4"/>
  <c r="AD359" i="4" s="1"/>
  <c r="AK359" i="4" s="1"/>
  <c r="S359" i="4"/>
  <c r="T359" i="4" s="1"/>
  <c r="O359" i="4"/>
  <c r="N359" i="4"/>
  <c r="K359" i="4"/>
  <c r="J359" i="4"/>
  <c r="I359" i="4"/>
  <c r="H359" i="4"/>
  <c r="AN358" i="4"/>
  <c r="AM358" i="4"/>
  <c r="AJ358" i="4"/>
  <c r="AG358" i="4"/>
  <c r="AE358" i="4"/>
  <c r="S358" i="4"/>
  <c r="T358" i="4" s="1"/>
  <c r="Y358" i="4" s="1"/>
  <c r="O358" i="4"/>
  <c r="N358" i="4"/>
  <c r="K358" i="4"/>
  <c r="J358" i="4"/>
  <c r="I358" i="4"/>
  <c r="H358" i="4"/>
  <c r="AN357" i="4"/>
  <c r="AM357" i="4"/>
  <c r="AE357" i="4"/>
  <c r="AJ357" i="4" s="1"/>
  <c r="S357" i="4"/>
  <c r="T357" i="4" s="1"/>
  <c r="Y357" i="4" s="1"/>
  <c r="O357" i="4"/>
  <c r="N357" i="4"/>
  <c r="K357" i="4"/>
  <c r="J357" i="4"/>
  <c r="I357" i="4"/>
  <c r="H357" i="4"/>
  <c r="AN356" i="4"/>
  <c r="AM356" i="4"/>
  <c r="AJ356" i="4"/>
  <c r="AE356" i="4"/>
  <c r="T356" i="4"/>
  <c r="Y356" i="4" s="1"/>
  <c r="AD356" i="4" s="1"/>
  <c r="S356" i="4"/>
  <c r="O356" i="4"/>
  <c r="N356" i="4"/>
  <c r="K356" i="4"/>
  <c r="AF356" i="4" s="1"/>
  <c r="AO356" i="4" s="1"/>
  <c r="J356" i="4"/>
  <c r="I356" i="4"/>
  <c r="H356" i="4"/>
  <c r="AN355" i="4"/>
  <c r="AM355" i="4"/>
  <c r="AJ355" i="4"/>
  <c r="AE355" i="4"/>
  <c r="S355" i="4"/>
  <c r="T355" i="4" s="1"/>
  <c r="Y355" i="4" s="1"/>
  <c r="O355" i="4"/>
  <c r="N355" i="4"/>
  <c r="J355" i="4"/>
  <c r="I355" i="4"/>
  <c r="K355" i="4" s="1"/>
  <c r="H355" i="4"/>
  <c r="AN354" i="4"/>
  <c r="AM354" i="4"/>
  <c r="AJ354" i="4"/>
  <c r="AE354" i="4"/>
  <c r="T354" i="4"/>
  <c r="Y354" i="4" s="1"/>
  <c r="S354" i="4"/>
  <c r="O354" i="4"/>
  <c r="N354" i="4"/>
  <c r="J354" i="4"/>
  <c r="I354" i="4"/>
  <c r="H354" i="4"/>
  <c r="AN353" i="4"/>
  <c r="AM353" i="4"/>
  <c r="AE353" i="4"/>
  <c r="AJ353" i="4" s="1"/>
  <c r="Y353" i="4"/>
  <c r="T353" i="4"/>
  <c r="S353" i="4"/>
  <c r="O353" i="4"/>
  <c r="N353" i="4"/>
  <c r="K353" i="4"/>
  <c r="J353" i="4"/>
  <c r="I353" i="4"/>
  <c r="H353" i="4"/>
  <c r="AN352" i="4"/>
  <c r="AM352" i="4"/>
  <c r="AJ352" i="4"/>
  <c r="AE352" i="4"/>
  <c r="Y352" i="4"/>
  <c r="S352" i="4"/>
  <c r="T352" i="4" s="1"/>
  <c r="O352" i="4"/>
  <c r="N352" i="4"/>
  <c r="K352" i="4"/>
  <c r="J352" i="4"/>
  <c r="I352" i="4"/>
  <c r="H352" i="4"/>
  <c r="AN351" i="4"/>
  <c r="AM351" i="4"/>
  <c r="AJ351" i="4"/>
  <c r="AE351" i="4"/>
  <c r="AD351" i="4"/>
  <c r="S351" i="4"/>
  <c r="T351" i="4" s="1"/>
  <c r="Y351" i="4" s="1"/>
  <c r="AC351" i="4" s="1"/>
  <c r="O351" i="4"/>
  <c r="N351" i="4"/>
  <c r="J351" i="4"/>
  <c r="I351" i="4"/>
  <c r="H351" i="4"/>
  <c r="AN350" i="4"/>
  <c r="AM350" i="4"/>
  <c r="AJ350" i="4"/>
  <c r="AE350" i="4"/>
  <c r="AC350" i="4"/>
  <c r="Y350" i="4"/>
  <c r="S350" i="4"/>
  <c r="T350" i="4" s="1"/>
  <c r="O350" i="4"/>
  <c r="N350" i="4"/>
  <c r="K350" i="4"/>
  <c r="J350" i="4"/>
  <c r="I350" i="4"/>
  <c r="H350" i="4"/>
  <c r="AN349" i="4"/>
  <c r="AM349" i="4"/>
  <c r="AJ349" i="4"/>
  <c r="AE349" i="4"/>
  <c r="T349" i="4"/>
  <c r="Y349" i="4" s="1"/>
  <c r="S349" i="4"/>
  <c r="O349" i="4"/>
  <c r="N349" i="4"/>
  <c r="K349" i="4"/>
  <c r="J349" i="4"/>
  <c r="I349" i="4"/>
  <c r="H349" i="4"/>
  <c r="AN348" i="4"/>
  <c r="AM348" i="4"/>
  <c r="AJ348" i="4"/>
  <c r="AE348" i="4"/>
  <c r="AD348" i="4"/>
  <c r="AC348" i="4"/>
  <c r="S348" i="4"/>
  <c r="T348" i="4" s="1"/>
  <c r="Y348" i="4" s="1"/>
  <c r="O348" i="4"/>
  <c r="N348" i="4"/>
  <c r="J348" i="4"/>
  <c r="I348" i="4"/>
  <c r="H348" i="4"/>
  <c r="AN347" i="4"/>
  <c r="AM347" i="4"/>
  <c r="AJ347" i="4"/>
  <c r="AE347" i="4"/>
  <c r="S347" i="4"/>
  <c r="T347" i="4" s="1"/>
  <c r="Y347" i="4" s="1"/>
  <c r="O347" i="4"/>
  <c r="N347" i="4"/>
  <c r="J347" i="4"/>
  <c r="I347" i="4"/>
  <c r="H347" i="4"/>
  <c r="AN346" i="4"/>
  <c r="AM346" i="4"/>
  <c r="AE346" i="4"/>
  <c r="AJ346" i="4" s="1"/>
  <c r="T346" i="4"/>
  <c r="Y346" i="4" s="1"/>
  <c r="S346" i="4"/>
  <c r="O346" i="4"/>
  <c r="N346" i="4"/>
  <c r="J346" i="4"/>
  <c r="I346" i="4"/>
  <c r="H346" i="4"/>
  <c r="AN345" i="4"/>
  <c r="AM345" i="4"/>
  <c r="AG345" i="4"/>
  <c r="AE345" i="4"/>
  <c r="AJ345" i="4" s="1"/>
  <c r="T345" i="4"/>
  <c r="Y345" i="4" s="1"/>
  <c r="S345" i="4"/>
  <c r="O345" i="4"/>
  <c r="N345" i="4"/>
  <c r="K345" i="4"/>
  <c r="J345" i="4"/>
  <c r="I345" i="4"/>
  <c r="H345" i="4"/>
  <c r="AN344" i="4"/>
  <c r="AM344" i="4"/>
  <c r="AJ344" i="4"/>
  <c r="AE344" i="4"/>
  <c r="S344" i="4"/>
  <c r="T344" i="4" s="1"/>
  <c r="Y344" i="4" s="1"/>
  <c r="O344" i="4"/>
  <c r="N344" i="4"/>
  <c r="J344" i="4"/>
  <c r="K344" i="4" s="1"/>
  <c r="I344" i="4"/>
  <c r="H344" i="4"/>
  <c r="AN343" i="4"/>
  <c r="AM343" i="4"/>
  <c r="AJ343" i="4"/>
  <c r="AE343" i="4"/>
  <c r="S343" i="4"/>
  <c r="T343" i="4" s="1"/>
  <c r="Y343" i="4" s="1"/>
  <c r="O343" i="4"/>
  <c r="N343" i="4"/>
  <c r="J343" i="4"/>
  <c r="I343" i="4"/>
  <c r="AG343" i="4" s="1"/>
  <c r="H343" i="4"/>
  <c r="AN342" i="4"/>
  <c r="AM342" i="4"/>
  <c r="AJ342" i="4"/>
  <c r="AG342" i="4"/>
  <c r="AE342" i="4"/>
  <c r="Y342" i="4"/>
  <c r="AD342" i="4" s="1"/>
  <c r="S342" i="4"/>
  <c r="T342" i="4" s="1"/>
  <c r="O342" i="4"/>
  <c r="N342" i="4"/>
  <c r="K342" i="4"/>
  <c r="AF342" i="4" s="1"/>
  <c r="AO342" i="4" s="1"/>
  <c r="J342" i="4"/>
  <c r="I342" i="4"/>
  <c r="H342" i="4"/>
  <c r="AN341" i="4"/>
  <c r="AM341" i="4"/>
  <c r="AJ341" i="4"/>
  <c r="AE341" i="4"/>
  <c r="T341" i="4"/>
  <c r="Y341" i="4" s="1"/>
  <c r="S341" i="4"/>
  <c r="O341" i="4"/>
  <c r="N341" i="4"/>
  <c r="K341" i="4"/>
  <c r="J341" i="4"/>
  <c r="I341" i="4"/>
  <c r="H341" i="4"/>
  <c r="AN340" i="4"/>
  <c r="AM340" i="4"/>
  <c r="AJ340" i="4"/>
  <c r="AE340" i="4"/>
  <c r="S340" i="4"/>
  <c r="T340" i="4" s="1"/>
  <c r="Y340" i="4" s="1"/>
  <c r="O340" i="4"/>
  <c r="N340" i="4"/>
  <c r="J340" i="4"/>
  <c r="I340" i="4"/>
  <c r="H340" i="4"/>
  <c r="AN339" i="4"/>
  <c r="AM339" i="4"/>
  <c r="AJ339" i="4"/>
  <c r="AE339" i="4"/>
  <c r="S339" i="4"/>
  <c r="T339" i="4" s="1"/>
  <c r="Y339" i="4" s="1"/>
  <c r="O339" i="4"/>
  <c r="N339" i="4"/>
  <c r="J339" i="4"/>
  <c r="I339" i="4"/>
  <c r="K339" i="4" s="1"/>
  <c r="H339" i="4"/>
  <c r="AN338" i="4"/>
  <c r="AM338" i="4"/>
  <c r="AE338" i="4"/>
  <c r="AJ338" i="4" s="1"/>
  <c r="T338" i="4"/>
  <c r="Y338" i="4" s="1"/>
  <c r="S338" i="4"/>
  <c r="O338" i="4"/>
  <c r="N338" i="4"/>
  <c r="J338" i="4"/>
  <c r="I338" i="4"/>
  <c r="H338" i="4"/>
  <c r="AN337" i="4"/>
  <c r="AM337" i="4"/>
  <c r="AE337" i="4"/>
  <c r="AJ337" i="4" s="1"/>
  <c r="T337" i="4"/>
  <c r="Y337" i="4" s="1"/>
  <c r="S337" i="4"/>
  <c r="O337" i="4"/>
  <c r="N337" i="4"/>
  <c r="K337" i="4"/>
  <c r="J337" i="4"/>
  <c r="I337" i="4"/>
  <c r="H337" i="4"/>
  <c r="AN336" i="4"/>
  <c r="AM336" i="4"/>
  <c r="AJ336" i="4"/>
  <c r="AE336" i="4"/>
  <c r="S336" i="4"/>
  <c r="T336" i="4" s="1"/>
  <c r="Y336" i="4" s="1"/>
  <c r="O336" i="4"/>
  <c r="N336" i="4"/>
  <c r="K336" i="4"/>
  <c r="J336" i="4"/>
  <c r="I336" i="4"/>
  <c r="H336" i="4"/>
  <c r="AN335" i="4"/>
  <c r="AM335" i="4"/>
  <c r="AJ335" i="4"/>
  <c r="AE335" i="4"/>
  <c r="S335" i="4"/>
  <c r="T335" i="4" s="1"/>
  <c r="Y335" i="4" s="1"/>
  <c r="O335" i="4"/>
  <c r="N335" i="4"/>
  <c r="J335" i="4"/>
  <c r="I335" i="4"/>
  <c r="H335" i="4"/>
  <c r="AN334" i="4"/>
  <c r="AM334" i="4"/>
  <c r="AJ334" i="4"/>
  <c r="AE334" i="4"/>
  <c r="Y334" i="4"/>
  <c r="S334" i="4"/>
  <c r="T334" i="4" s="1"/>
  <c r="O334" i="4"/>
  <c r="N334" i="4"/>
  <c r="K334" i="4"/>
  <c r="J334" i="4"/>
  <c r="I334" i="4"/>
  <c r="H334" i="4"/>
  <c r="AN333" i="4"/>
  <c r="AM333" i="4"/>
  <c r="AJ333" i="4"/>
  <c r="AE333" i="4"/>
  <c r="T333" i="4"/>
  <c r="Y333" i="4" s="1"/>
  <c r="S333" i="4"/>
  <c r="O333" i="4"/>
  <c r="N333" i="4"/>
  <c r="K333" i="4"/>
  <c r="J333" i="4"/>
  <c r="I333" i="4"/>
  <c r="H333" i="4"/>
  <c r="AN332" i="4"/>
  <c r="AM332" i="4"/>
  <c r="AJ332" i="4"/>
  <c r="AE332" i="4"/>
  <c r="S332" i="4"/>
  <c r="T332" i="4" s="1"/>
  <c r="Y332" i="4" s="1"/>
  <c r="AD332" i="4" s="1"/>
  <c r="O332" i="4"/>
  <c r="N332" i="4"/>
  <c r="J332" i="4"/>
  <c r="I332" i="4"/>
  <c r="H332" i="4"/>
  <c r="AN331" i="4"/>
  <c r="AM331" i="4"/>
  <c r="AJ331" i="4"/>
  <c r="AE331" i="4"/>
  <c r="S331" i="4"/>
  <c r="T331" i="4" s="1"/>
  <c r="Y331" i="4" s="1"/>
  <c r="O331" i="4"/>
  <c r="N331" i="4"/>
  <c r="J331" i="4"/>
  <c r="I331" i="4"/>
  <c r="H331" i="4"/>
  <c r="AN330" i="4"/>
  <c r="AM330" i="4"/>
  <c r="AE330" i="4"/>
  <c r="AJ330" i="4" s="1"/>
  <c r="T330" i="4"/>
  <c r="Y330" i="4" s="1"/>
  <c r="S330" i="4"/>
  <c r="O330" i="4"/>
  <c r="N330" i="4"/>
  <c r="J330" i="4"/>
  <c r="I330" i="4"/>
  <c r="H330" i="4"/>
  <c r="AN329" i="4"/>
  <c r="AM329" i="4"/>
  <c r="AE329" i="4"/>
  <c r="AJ329" i="4" s="1"/>
  <c r="T329" i="4"/>
  <c r="Y329" i="4" s="1"/>
  <c r="S329" i="4"/>
  <c r="O329" i="4"/>
  <c r="N329" i="4"/>
  <c r="K329" i="4"/>
  <c r="J329" i="4"/>
  <c r="I329" i="4"/>
  <c r="H329" i="4"/>
  <c r="AN328" i="4"/>
  <c r="AM328" i="4"/>
  <c r="AJ328" i="4"/>
  <c r="AE328" i="4"/>
  <c r="S328" i="4"/>
  <c r="T328" i="4" s="1"/>
  <c r="Y328" i="4" s="1"/>
  <c r="O328" i="4"/>
  <c r="N328" i="4"/>
  <c r="J328" i="4"/>
  <c r="K328" i="4" s="1"/>
  <c r="I328" i="4"/>
  <c r="H328" i="4"/>
  <c r="AN327" i="4"/>
  <c r="AM327" i="4"/>
  <c r="AJ327" i="4"/>
  <c r="AE327" i="4"/>
  <c r="AD327" i="4"/>
  <c r="S327" i="4"/>
  <c r="T327" i="4" s="1"/>
  <c r="Y327" i="4" s="1"/>
  <c r="AC327" i="4" s="1"/>
  <c r="O327" i="4"/>
  <c r="N327" i="4"/>
  <c r="J327" i="4"/>
  <c r="I327" i="4"/>
  <c r="H327" i="4"/>
  <c r="AN326" i="4"/>
  <c r="AM326" i="4"/>
  <c r="AJ326" i="4"/>
  <c r="AG326" i="4"/>
  <c r="AE326" i="4"/>
  <c r="AC326" i="4"/>
  <c r="Y326" i="4"/>
  <c r="AD326" i="4" s="1"/>
  <c r="S326" i="4"/>
  <c r="T326" i="4" s="1"/>
  <c r="O326" i="4"/>
  <c r="N326" i="4"/>
  <c r="K326" i="4"/>
  <c r="AF326" i="4" s="1"/>
  <c r="AO326" i="4" s="1"/>
  <c r="J326" i="4"/>
  <c r="I326" i="4"/>
  <c r="H326" i="4"/>
  <c r="AN325" i="4"/>
  <c r="AM325" i="4"/>
  <c r="AJ325" i="4"/>
  <c r="AE325" i="4"/>
  <c r="Y325" i="4"/>
  <c r="T325" i="4"/>
  <c r="S325" i="4"/>
  <c r="O325" i="4"/>
  <c r="N325" i="4"/>
  <c r="K325" i="4"/>
  <c r="J325" i="4"/>
  <c r="I325" i="4"/>
  <c r="H325" i="4"/>
  <c r="AN324" i="4"/>
  <c r="AM324" i="4"/>
  <c r="AJ324" i="4"/>
  <c r="AE324" i="4"/>
  <c r="AD324" i="4"/>
  <c r="S324" i="4"/>
  <c r="T324" i="4" s="1"/>
  <c r="Y324" i="4" s="1"/>
  <c r="AC324" i="4" s="1"/>
  <c r="O324" i="4"/>
  <c r="N324" i="4"/>
  <c r="J324" i="4"/>
  <c r="I324" i="4"/>
  <c r="H324" i="4"/>
  <c r="AN323" i="4"/>
  <c r="AM323" i="4"/>
  <c r="AJ323" i="4"/>
  <c r="AE323" i="4"/>
  <c r="S323" i="4"/>
  <c r="T323" i="4" s="1"/>
  <c r="Y323" i="4" s="1"/>
  <c r="O323" i="4"/>
  <c r="N323" i="4"/>
  <c r="J323" i="4"/>
  <c r="I323" i="4"/>
  <c r="H323" i="4"/>
  <c r="AN322" i="4"/>
  <c r="AM322" i="4"/>
  <c r="AE322" i="4"/>
  <c r="AJ322" i="4" s="1"/>
  <c r="Y322" i="4"/>
  <c r="T322" i="4"/>
  <c r="S322" i="4"/>
  <c r="O322" i="4"/>
  <c r="N322" i="4"/>
  <c r="J322" i="4"/>
  <c r="I322" i="4"/>
  <c r="H322" i="4"/>
  <c r="AN321" i="4"/>
  <c r="AM321" i="4"/>
  <c r="AE321" i="4"/>
  <c r="AJ321" i="4" s="1"/>
  <c r="T321" i="4"/>
  <c r="Y321" i="4" s="1"/>
  <c r="S321" i="4"/>
  <c r="O321" i="4"/>
  <c r="N321" i="4"/>
  <c r="K321" i="4"/>
  <c r="J321" i="4"/>
  <c r="I321" i="4"/>
  <c r="H321" i="4"/>
  <c r="AN320" i="4"/>
  <c r="AM320" i="4"/>
  <c r="AJ320" i="4"/>
  <c r="AE320" i="4"/>
  <c r="S320" i="4"/>
  <c r="T320" i="4" s="1"/>
  <c r="Y320" i="4" s="1"/>
  <c r="O320" i="4"/>
  <c r="N320" i="4"/>
  <c r="J320" i="4"/>
  <c r="K320" i="4" s="1"/>
  <c r="I320" i="4"/>
  <c r="H320" i="4"/>
  <c r="AN319" i="4"/>
  <c r="AM319" i="4"/>
  <c r="AJ319" i="4"/>
  <c r="AE319" i="4"/>
  <c r="AD319" i="4"/>
  <c r="AC319" i="4"/>
  <c r="S319" i="4"/>
  <c r="T319" i="4" s="1"/>
  <c r="Y319" i="4" s="1"/>
  <c r="O319" i="4"/>
  <c r="N319" i="4"/>
  <c r="J319" i="4"/>
  <c r="I319" i="4"/>
  <c r="H319" i="4"/>
  <c r="AN318" i="4"/>
  <c r="AM318" i="4"/>
  <c r="AJ318" i="4"/>
  <c r="AE318" i="4"/>
  <c r="S318" i="4"/>
  <c r="T318" i="4" s="1"/>
  <c r="Y318" i="4" s="1"/>
  <c r="O318" i="4"/>
  <c r="N318" i="4"/>
  <c r="J318" i="4"/>
  <c r="I318" i="4"/>
  <c r="K318" i="4" s="1"/>
  <c r="H318" i="4"/>
  <c r="AN317" i="4"/>
  <c r="AM317" i="4"/>
  <c r="AE317" i="4"/>
  <c r="AJ317" i="4" s="1"/>
  <c r="T317" i="4"/>
  <c r="Y317" i="4" s="1"/>
  <c r="S317" i="4"/>
  <c r="O317" i="4"/>
  <c r="N317" i="4"/>
  <c r="K317" i="4"/>
  <c r="J317" i="4"/>
  <c r="I317" i="4"/>
  <c r="H317" i="4"/>
  <c r="AN316" i="4"/>
  <c r="AM316" i="4"/>
  <c r="AE316" i="4"/>
  <c r="AJ316" i="4" s="1"/>
  <c r="S316" i="4"/>
  <c r="T316" i="4" s="1"/>
  <c r="Y316" i="4" s="1"/>
  <c r="O316" i="4"/>
  <c r="N316" i="4"/>
  <c r="J316" i="4"/>
  <c r="K316" i="4" s="1"/>
  <c r="I316" i="4"/>
  <c r="H316" i="4"/>
  <c r="AN315" i="4"/>
  <c r="AM315" i="4"/>
  <c r="AJ315" i="4"/>
  <c r="AE315" i="4"/>
  <c r="AD315" i="4"/>
  <c r="AK315" i="4" s="1"/>
  <c r="AC315" i="4"/>
  <c r="S315" i="4"/>
  <c r="T315" i="4" s="1"/>
  <c r="Y315" i="4" s="1"/>
  <c r="O315" i="4"/>
  <c r="N315" i="4"/>
  <c r="J315" i="4"/>
  <c r="I315" i="4"/>
  <c r="K315" i="4" s="1"/>
  <c r="H315" i="4"/>
  <c r="AN314" i="4"/>
  <c r="AM314" i="4"/>
  <c r="AE314" i="4"/>
  <c r="AJ314" i="4" s="1"/>
  <c r="S314" i="4"/>
  <c r="T314" i="4" s="1"/>
  <c r="Y314" i="4" s="1"/>
  <c r="O314" i="4"/>
  <c r="N314" i="4"/>
  <c r="J314" i="4"/>
  <c r="I314" i="4"/>
  <c r="K314" i="4" s="1"/>
  <c r="H314" i="4"/>
  <c r="AN313" i="4"/>
  <c r="AM313" i="4"/>
  <c r="AE313" i="4"/>
  <c r="AJ313" i="4" s="1"/>
  <c r="T313" i="4"/>
  <c r="Y313" i="4" s="1"/>
  <c r="S313" i="4"/>
  <c r="O313" i="4"/>
  <c r="N313" i="4"/>
  <c r="K313" i="4"/>
  <c r="J313" i="4"/>
  <c r="I313" i="4"/>
  <c r="H313" i="4"/>
  <c r="AN312" i="4"/>
  <c r="AM312" i="4"/>
  <c r="AE312" i="4"/>
  <c r="AJ312" i="4" s="1"/>
  <c r="S312" i="4"/>
  <c r="T312" i="4" s="1"/>
  <c r="Y312" i="4" s="1"/>
  <c r="O312" i="4"/>
  <c r="N312" i="4"/>
  <c r="J312" i="4"/>
  <c r="K312" i="4" s="1"/>
  <c r="I312" i="4"/>
  <c r="AG312" i="4" s="1"/>
  <c r="H312" i="4"/>
  <c r="AN311" i="4"/>
  <c r="AM311" i="4"/>
  <c r="AJ311" i="4"/>
  <c r="AE311" i="4"/>
  <c r="AD311" i="4"/>
  <c r="AK311" i="4" s="1"/>
  <c r="AC311" i="4"/>
  <c r="S311" i="4"/>
  <c r="T311" i="4" s="1"/>
  <c r="Y311" i="4" s="1"/>
  <c r="O311" i="4"/>
  <c r="N311" i="4"/>
  <c r="J311" i="4"/>
  <c r="I311" i="4"/>
  <c r="K311" i="4" s="1"/>
  <c r="H311" i="4"/>
  <c r="AN310" i="4"/>
  <c r="AM310" i="4"/>
  <c r="AJ310" i="4"/>
  <c r="AE310" i="4"/>
  <c r="S310" i="4"/>
  <c r="T310" i="4" s="1"/>
  <c r="Y310" i="4" s="1"/>
  <c r="O310" i="4"/>
  <c r="N310" i="4"/>
  <c r="J310" i="4"/>
  <c r="I310" i="4"/>
  <c r="K310" i="4" s="1"/>
  <c r="H310" i="4"/>
  <c r="AN309" i="4"/>
  <c r="AM309" i="4"/>
  <c r="AE309" i="4"/>
  <c r="AJ309" i="4" s="1"/>
  <c r="T309" i="4"/>
  <c r="Y309" i="4" s="1"/>
  <c r="S309" i="4"/>
  <c r="O309" i="4"/>
  <c r="N309" i="4"/>
  <c r="K309" i="4"/>
  <c r="J309" i="4"/>
  <c r="I309" i="4"/>
  <c r="H309" i="4"/>
  <c r="AN308" i="4"/>
  <c r="AM308" i="4"/>
  <c r="AJ308" i="4"/>
  <c r="AE308" i="4"/>
  <c r="S308" i="4"/>
  <c r="T308" i="4" s="1"/>
  <c r="Y308" i="4" s="1"/>
  <c r="O308" i="4"/>
  <c r="N308" i="4"/>
  <c r="J308" i="4"/>
  <c r="K308" i="4" s="1"/>
  <c r="I308" i="4"/>
  <c r="H308" i="4"/>
  <c r="AN307" i="4"/>
  <c r="AM307" i="4"/>
  <c r="AJ307" i="4"/>
  <c r="AE307" i="4"/>
  <c r="AD307" i="4"/>
  <c r="S307" i="4"/>
  <c r="T307" i="4" s="1"/>
  <c r="Y307" i="4" s="1"/>
  <c r="AC307" i="4" s="1"/>
  <c r="O307" i="4"/>
  <c r="N307" i="4"/>
  <c r="J307" i="4"/>
  <c r="I307" i="4"/>
  <c r="K307" i="4" s="1"/>
  <c r="AF307" i="4" s="1"/>
  <c r="AO307" i="4" s="1"/>
  <c r="H307" i="4"/>
  <c r="AN306" i="4"/>
  <c r="AM306" i="4"/>
  <c r="AE306" i="4"/>
  <c r="AJ306" i="4" s="1"/>
  <c r="Y306" i="4"/>
  <c r="AD306" i="4" s="1"/>
  <c r="AK306" i="4" s="1"/>
  <c r="T306" i="4"/>
  <c r="S306" i="4"/>
  <c r="O306" i="4"/>
  <c r="N306" i="4"/>
  <c r="J306" i="4"/>
  <c r="I306" i="4"/>
  <c r="K306" i="4" s="1"/>
  <c r="H306" i="4"/>
  <c r="AN305" i="4"/>
  <c r="AM305" i="4"/>
  <c r="AE305" i="4"/>
  <c r="AJ305" i="4" s="1"/>
  <c r="Y305" i="4"/>
  <c r="T305" i="4"/>
  <c r="S305" i="4"/>
  <c r="O305" i="4"/>
  <c r="N305" i="4"/>
  <c r="K305" i="4"/>
  <c r="J305" i="4"/>
  <c r="I305" i="4"/>
  <c r="H305" i="4"/>
  <c r="AN304" i="4"/>
  <c r="AM304" i="4"/>
  <c r="AJ304" i="4"/>
  <c r="AE304" i="4"/>
  <c r="T304" i="4"/>
  <c r="Y304" i="4" s="1"/>
  <c r="S304" i="4"/>
  <c r="O304" i="4"/>
  <c r="N304" i="4"/>
  <c r="K304" i="4"/>
  <c r="J304" i="4"/>
  <c r="I304" i="4"/>
  <c r="H304" i="4"/>
  <c r="AN303" i="4"/>
  <c r="AM303" i="4"/>
  <c r="AJ303" i="4"/>
  <c r="AG303" i="4"/>
  <c r="AE303" i="4"/>
  <c r="S303" i="4"/>
  <c r="T303" i="4" s="1"/>
  <c r="Y303" i="4" s="1"/>
  <c r="AD303" i="4" s="1"/>
  <c r="O303" i="4"/>
  <c r="N303" i="4"/>
  <c r="J303" i="4"/>
  <c r="I303" i="4"/>
  <c r="K303" i="4" s="1"/>
  <c r="AF303" i="4" s="1"/>
  <c r="AO303" i="4" s="1"/>
  <c r="H303" i="4"/>
  <c r="AN302" i="4"/>
  <c r="AM302" i="4"/>
  <c r="AJ302" i="4"/>
  <c r="AE302" i="4"/>
  <c r="AC302" i="4"/>
  <c r="Y302" i="4"/>
  <c r="AD302" i="4" s="1"/>
  <c r="AK302" i="4" s="1"/>
  <c r="S302" i="4"/>
  <c r="T302" i="4" s="1"/>
  <c r="O302" i="4"/>
  <c r="N302" i="4"/>
  <c r="J302" i="4"/>
  <c r="I302" i="4"/>
  <c r="K302" i="4" s="1"/>
  <c r="AF302" i="4" s="1"/>
  <c r="AO302" i="4" s="1"/>
  <c r="H302" i="4"/>
  <c r="AN301" i="4"/>
  <c r="AM301" i="4"/>
  <c r="AE301" i="4"/>
  <c r="AJ301" i="4" s="1"/>
  <c r="T301" i="4"/>
  <c r="Y301" i="4" s="1"/>
  <c r="S301" i="4"/>
  <c r="O301" i="4"/>
  <c r="N301" i="4"/>
  <c r="K301" i="4"/>
  <c r="J301" i="4"/>
  <c r="I301" i="4"/>
  <c r="H301" i="4"/>
  <c r="AN300" i="4"/>
  <c r="AM300" i="4"/>
  <c r="AE300" i="4"/>
  <c r="AJ300" i="4" s="1"/>
  <c r="S300" i="4"/>
  <c r="T300" i="4" s="1"/>
  <c r="Y300" i="4" s="1"/>
  <c r="O300" i="4"/>
  <c r="N300" i="4"/>
  <c r="K300" i="4"/>
  <c r="J300" i="4"/>
  <c r="I300" i="4"/>
  <c r="H300" i="4"/>
  <c r="AN299" i="4"/>
  <c r="AM299" i="4"/>
  <c r="AJ299" i="4"/>
  <c r="AE299" i="4"/>
  <c r="AD299" i="4"/>
  <c r="AC299" i="4"/>
  <c r="S299" i="4"/>
  <c r="T299" i="4" s="1"/>
  <c r="Y299" i="4" s="1"/>
  <c r="O299" i="4"/>
  <c r="N299" i="4"/>
  <c r="J299" i="4"/>
  <c r="I299" i="4"/>
  <c r="H299" i="4"/>
  <c r="AN298" i="4"/>
  <c r="AM298" i="4"/>
  <c r="AE298" i="4"/>
  <c r="AJ298" i="4" s="1"/>
  <c r="AC298" i="4"/>
  <c r="Y298" i="4"/>
  <c r="AD298" i="4" s="1"/>
  <c r="T298" i="4"/>
  <c r="S298" i="4"/>
  <c r="O298" i="4"/>
  <c r="N298" i="4"/>
  <c r="J298" i="4"/>
  <c r="I298" i="4"/>
  <c r="K298" i="4" s="1"/>
  <c r="AF298" i="4" s="1"/>
  <c r="AO298" i="4" s="1"/>
  <c r="H298" i="4"/>
  <c r="AN297" i="4"/>
  <c r="AM297" i="4"/>
  <c r="AE297" i="4"/>
  <c r="AJ297" i="4" s="1"/>
  <c r="T297" i="4"/>
  <c r="Y297" i="4" s="1"/>
  <c r="S297" i="4"/>
  <c r="O297" i="4"/>
  <c r="N297" i="4"/>
  <c r="K297" i="4"/>
  <c r="J297" i="4"/>
  <c r="I297" i="4"/>
  <c r="H297" i="4"/>
  <c r="AN296" i="4"/>
  <c r="AM296" i="4"/>
  <c r="AE296" i="4"/>
  <c r="AJ296" i="4" s="1"/>
  <c r="S296" i="4"/>
  <c r="T296" i="4" s="1"/>
  <c r="Y296" i="4" s="1"/>
  <c r="O296" i="4"/>
  <c r="N296" i="4"/>
  <c r="J296" i="4"/>
  <c r="K296" i="4" s="1"/>
  <c r="I296" i="4"/>
  <c r="H296" i="4"/>
  <c r="AN295" i="4"/>
  <c r="AM295" i="4"/>
  <c r="AJ295" i="4"/>
  <c r="AE295" i="4"/>
  <c r="AD295" i="4"/>
  <c r="S295" i="4"/>
  <c r="T295" i="4" s="1"/>
  <c r="Y295" i="4" s="1"/>
  <c r="AC295" i="4" s="1"/>
  <c r="O295" i="4"/>
  <c r="N295" i="4"/>
  <c r="J295" i="4"/>
  <c r="I295" i="4"/>
  <c r="H295" i="4"/>
  <c r="AN294" i="4"/>
  <c r="AM294" i="4"/>
  <c r="AJ294" i="4"/>
  <c r="AE294" i="4"/>
  <c r="S294" i="4"/>
  <c r="T294" i="4" s="1"/>
  <c r="Y294" i="4" s="1"/>
  <c r="O294" i="4"/>
  <c r="N294" i="4"/>
  <c r="J294" i="4"/>
  <c r="I294" i="4"/>
  <c r="H294" i="4"/>
  <c r="AN293" i="4"/>
  <c r="AM293" i="4"/>
  <c r="AE293" i="4"/>
  <c r="AJ293" i="4" s="1"/>
  <c r="T293" i="4"/>
  <c r="Y293" i="4" s="1"/>
  <c r="S293" i="4"/>
  <c r="O293" i="4"/>
  <c r="N293" i="4"/>
  <c r="K293" i="4"/>
  <c r="J293" i="4"/>
  <c r="I293" i="4"/>
  <c r="H293" i="4"/>
  <c r="AN292" i="4"/>
  <c r="AM292" i="4"/>
  <c r="AJ292" i="4"/>
  <c r="AE292" i="4"/>
  <c r="S292" i="4"/>
  <c r="T292" i="4" s="1"/>
  <c r="Y292" i="4" s="1"/>
  <c r="O292" i="4"/>
  <c r="N292" i="4"/>
  <c r="J292" i="4"/>
  <c r="K292" i="4" s="1"/>
  <c r="I292" i="4"/>
  <c r="H292" i="4"/>
  <c r="AN291" i="4"/>
  <c r="AM291" i="4"/>
  <c r="AJ291" i="4"/>
  <c r="AE291" i="4"/>
  <c r="S291" i="4"/>
  <c r="T291" i="4" s="1"/>
  <c r="Y291" i="4" s="1"/>
  <c r="AD291" i="4" s="1"/>
  <c r="AK291" i="4" s="1"/>
  <c r="O291" i="4"/>
  <c r="N291" i="4"/>
  <c r="J291" i="4"/>
  <c r="I291" i="4"/>
  <c r="K291" i="4" s="1"/>
  <c r="H291" i="4"/>
  <c r="AN290" i="4"/>
  <c r="AM290" i="4"/>
  <c r="AG290" i="4"/>
  <c r="AF290" i="4"/>
  <c r="AO290" i="4" s="1"/>
  <c r="AE290" i="4"/>
  <c r="AJ290" i="4" s="1"/>
  <c r="Y290" i="4"/>
  <c r="AD290" i="4" s="1"/>
  <c r="T290" i="4"/>
  <c r="S290" i="4"/>
  <c r="O290" i="4"/>
  <c r="N290" i="4"/>
  <c r="J290" i="4"/>
  <c r="I290" i="4"/>
  <c r="K290" i="4" s="1"/>
  <c r="H290" i="4"/>
  <c r="AN289" i="4"/>
  <c r="AM289" i="4"/>
  <c r="AE289" i="4"/>
  <c r="AJ289" i="4" s="1"/>
  <c r="Y289" i="4"/>
  <c r="T289" i="4"/>
  <c r="S289" i="4"/>
  <c r="O289" i="4"/>
  <c r="N289" i="4"/>
  <c r="K289" i="4"/>
  <c r="J289" i="4"/>
  <c r="I289" i="4"/>
  <c r="H289" i="4"/>
  <c r="AN288" i="4"/>
  <c r="AM288" i="4"/>
  <c r="AE288" i="4"/>
  <c r="AJ288" i="4" s="1"/>
  <c r="T288" i="4"/>
  <c r="Y288" i="4" s="1"/>
  <c r="S288" i="4"/>
  <c r="O288" i="4"/>
  <c r="N288" i="4"/>
  <c r="K288" i="4"/>
  <c r="J288" i="4"/>
  <c r="I288" i="4"/>
  <c r="H288" i="4"/>
  <c r="AN287" i="4"/>
  <c r="AM287" i="4"/>
  <c r="AJ287" i="4"/>
  <c r="AE287" i="4"/>
  <c r="S287" i="4"/>
  <c r="T287" i="4" s="1"/>
  <c r="Y287" i="4" s="1"/>
  <c r="O287" i="4"/>
  <c r="N287" i="4"/>
  <c r="J287" i="4"/>
  <c r="I287" i="4"/>
  <c r="K287" i="4" s="1"/>
  <c r="H287" i="4"/>
  <c r="AN286" i="4"/>
  <c r="AM286" i="4"/>
  <c r="AJ286" i="4"/>
  <c r="AE286" i="4"/>
  <c r="S286" i="4"/>
  <c r="T286" i="4" s="1"/>
  <c r="Y286" i="4" s="1"/>
  <c r="O286" i="4"/>
  <c r="N286" i="4"/>
  <c r="J286" i="4"/>
  <c r="I286" i="4"/>
  <c r="K286" i="4" s="1"/>
  <c r="H286" i="4"/>
  <c r="AN285" i="4"/>
  <c r="AM285" i="4"/>
  <c r="AE285" i="4"/>
  <c r="AJ285" i="4" s="1"/>
  <c r="Y285" i="4"/>
  <c r="T285" i="4"/>
  <c r="S285" i="4"/>
  <c r="O285" i="4"/>
  <c r="N285" i="4"/>
  <c r="K285" i="4"/>
  <c r="J285" i="4"/>
  <c r="I285" i="4"/>
  <c r="AG285" i="4" s="1"/>
  <c r="H285" i="4"/>
  <c r="AN284" i="4"/>
  <c r="AM284" i="4"/>
  <c r="AE284" i="4"/>
  <c r="AJ284" i="4" s="1"/>
  <c r="AD284" i="4"/>
  <c r="T284" i="4"/>
  <c r="Y284" i="4" s="1"/>
  <c r="AC284" i="4" s="1"/>
  <c r="S284" i="4"/>
  <c r="O284" i="4"/>
  <c r="N284" i="4"/>
  <c r="J284" i="4"/>
  <c r="K284" i="4" s="1"/>
  <c r="AF284" i="4" s="1"/>
  <c r="AO284" i="4" s="1"/>
  <c r="I284" i="4"/>
  <c r="AG284" i="4" s="1"/>
  <c r="H284" i="4"/>
  <c r="AN283" i="4"/>
  <c r="AM283" i="4"/>
  <c r="AJ283" i="4"/>
  <c r="AE283" i="4"/>
  <c r="AD283" i="4"/>
  <c r="AC283" i="4"/>
  <c r="S283" i="4"/>
  <c r="T283" i="4" s="1"/>
  <c r="Y283" i="4" s="1"/>
  <c r="O283" i="4"/>
  <c r="N283" i="4"/>
  <c r="J283" i="4"/>
  <c r="I283" i="4"/>
  <c r="H283" i="4"/>
  <c r="AN282" i="4"/>
  <c r="AM282" i="4"/>
  <c r="AG282" i="4"/>
  <c r="AE282" i="4"/>
  <c r="AJ282" i="4" s="1"/>
  <c r="AC282" i="4"/>
  <c r="Y282" i="4"/>
  <c r="AD282" i="4" s="1"/>
  <c r="T282" i="4"/>
  <c r="S282" i="4"/>
  <c r="O282" i="4"/>
  <c r="N282" i="4"/>
  <c r="J282" i="4"/>
  <c r="I282" i="4"/>
  <c r="K282" i="4" s="1"/>
  <c r="AF282" i="4" s="1"/>
  <c r="AO282" i="4" s="1"/>
  <c r="H282" i="4"/>
  <c r="AN281" i="4"/>
  <c r="AM281" i="4"/>
  <c r="AE281" i="4"/>
  <c r="AJ281" i="4" s="1"/>
  <c r="T281" i="4"/>
  <c r="Y281" i="4" s="1"/>
  <c r="S281" i="4"/>
  <c r="O281" i="4"/>
  <c r="N281" i="4"/>
  <c r="K281" i="4"/>
  <c r="J281" i="4"/>
  <c r="I281" i="4"/>
  <c r="H281" i="4"/>
  <c r="AN280" i="4"/>
  <c r="AM280" i="4"/>
  <c r="AJ280" i="4"/>
  <c r="AE280" i="4"/>
  <c r="S280" i="4"/>
  <c r="T280" i="4" s="1"/>
  <c r="Y280" i="4" s="1"/>
  <c r="O280" i="4"/>
  <c r="N280" i="4"/>
  <c r="J280" i="4"/>
  <c r="K280" i="4" s="1"/>
  <c r="I280" i="4"/>
  <c r="H280" i="4"/>
  <c r="AN279" i="4"/>
  <c r="AM279" i="4"/>
  <c r="AJ279" i="4"/>
  <c r="AE279" i="4"/>
  <c r="AD279" i="4"/>
  <c r="AK279" i="4" s="1"/>
  <c r="AC279" i="4"/>
  <c r="S279" i="4"/>
  <c r="T279" i="4" s="1"/>
  <c r="Y279" i="4" s="1"/>
  <c r="O279" i="4"/>
  <c r="N279" i="4"/>
  <c r="J279" i="4"/>
  <c r="I279" i="4"/>
  <c r="K279" i="4" s="1"/>
  <c r="H279" i="4"/>
  <c r="AN278" i="4"/>
  <c r="AM278" i="4"/>
  <c r="AJ278" i="4"/>
  <c r="AE278" i="4"/>
  <c r="Y278" i="4"/>
  <c r="S278" i="4"/>
  <c r="T278" i="4" s="1"/>
  <c r="O278" i="4"/>
  <c r="N278" i="4"/>
  <c r="J278" i="4"/>
  <c r="I278" i="4"/>
  <c r="K278" i="4" s="1"/>
  <c r="H278" i="4"/>
  <c r="AN277" i="4"/>
  <c r="AM277" i="4"/>
  <c r="AE277" i="4"/>
  <c r="AJ277" i="4" s="1"/>
  <c r="T277" i="4"/>
  <c r="Y277" i="4" s="1"/>
  <c r="S277" i="4"/>
  <c r="O277" i="4"/>
  <c r="N277" i="4"/>
  <c r="K277" i="4"/>
  <c r="J277" i="4"/>
  <c r="I277" i="4"/>
  <c r="H277" i="4"/>
  <c r="AN276" i="4"/>
  <c r="AM276" i="4"/>
  <c r="AJ276" i="4"/>
  <c r="AE276" i="4"/>
  <c r="S276" i="4"/>
  <c r="T276" i="4" s="1"/>
  <c r="Y276" i="4" s="1"/>
  <c r="O276" i="4"/>
  <c r="N276" i="4"/>
  <c r="J276" i="4"/>
  <c r="K276" i="4" s="1"/>
  <c r="I276" i="4"/>
  <c r="H276" i="4"/>
  <c r="AN275" i="4"/>
  <c r="AM275" i="4"/>
  <c r="AJ275" i="4"/>
  <c r="AG275" i="4"/>
  <c r="AE275" i="4"/>
  <c r="AD275" i="4"/>
  <c r="S275" i="4"/>
  <c r="T275" i="4" s="1"/>
  <c r="Y275" i="4" s="1"/>
  <c r="AC275" i="4" s="1"/>
  <c r="O275" i="4"/>
  <c r="N275" i="4"/>
  <c r="J275" i="4"/>
  <c r="I275" i="4"/>
  <c r="K275" i="4" s="1"/>
  <c r="AF275" i="4" s="1"/>
  <c r="AO275" i="4" s="1"/>
  <c r="H275" i="4"/>
  <c r="AN274" i="4"/>
  <c r="AM274" i="4"/>
  <c r="AE274" i="4"/>
  <c r="AJ274" i="4" s="1"/>
  <c r="Y274" i="4"/>
  <c r="T274" i="4"/>
  <c r="S274" i="4"/>
  <c r="O274" i="4"/>
  <c r="N274" i="4"/>
  <c r="J274" i="4"/>
  <c r="I274" i="4"/>
  <c r="K274" i="4" s="1"/>
  <c r="H274" i="4"/>
  <c r="AN273" i="4"/>
  <c r="AM273" i="4"/>
  <c r="AE273" i="4"/>
  <c r="AJ273" i="4" s="1"/>
  <c r="Y273" i="4"/>
  <c r="T273" i="4"/>
  <c r="S273" i="4"/>
  <c r="O273" i="4"/>
  <c r="N273" i="4"/>
  <c r="K273" i="4"/>
  <c r="J273" i="4"/>
  <c r="I273" i="4"/>
  <c r="H273" i="4"/>
  <c r="AN272" i="4"/>
  <c r="AM272" i="4"/>
  <c r="AJ272" i="4"/>
  <c r="AE272" i="4"/>
  <c r="T272" i="4"/>
  <c r="Y272" i="4" s="1"/>
  <c r="S272" i="4"/>
  <c r="O272" i="4"/>
  <c r="N272" i="4"/>
  <c r="K272" i="4"/>
  <c r="J272" i="4"/>
  <c r="I272" i="4"/>
  <c r="H272" i="4"/>
  <c r="AN271" i="4"/>
  <c r="AM271" i="4"/>
  <c r="AJ271" i="4"/>
  <c r="AE271" i="4"/>
  <c r="S271" i="4"/>
  <c r="T271" i="4" s="1"/>
  <c r="Y271" i="4" s="1"/>
  <c r="AD271" i="4" s="1"/>
  <c r="AK271" i="4" s="1"/>
  <c r="O271" i="4"/>
  <c r="N271" i="4"/>
  <c r="J271" i="4"/>
  <c r="I271" i="4"/>
  <c r="K271" i="4" s="1"/>
  <c r="H271" i="4"/>
  <c r="AN270" i="4"/>
  <c r="AM270" i="4"/>
  <c r="AJ270" i="4"/>
  <c r="AE270" i="4"/>
  <c r="AC270" i="4"/>
  <c r="Y270" i="4"/>
  <c r="AD270" i="4" s="1"/>
  <c r="AK270" i="4" s="1"/>
  <c r="S270" i="4"/>
  <c r="T270" i="4" s="1"/>
  <c r="O270" i="4"/>
  <c r="N270" i="4"/>
  <c r="J270" i="4"/>
  <c r="I270" i="4"/>
  <c r="K270" i="4" s="1"/>
  <c r="AF270" i="4" s="1"/>
  <c r="AO270" i="4" s="1"/>
  <c r="H270" i="4"/>
  <c r="AN269" i="4"/>
  <c r="AM269" i="4"/>
  <c r="AE269" i="4"/>
  <c r="AJ269" i="4" s="1"/>
  <c r="T269" i="4"/>
  <c r="Y269" i="4" s="1"/>
  <c r="S269" i="4"/>
  <c r="O269" i="4"/>
  <c r="N269" i="4"/>
  <c r="K269" i="4"/>
  <c r="J269" i="4"/>
  <c r="I269" i="4"/>
  <c r="H269" i="4"/>
  <c r="AN268" i="4"/>
  <c r="AM268" i="4"/>
  <c r="AE268" i="4"/>
  <c r="AJ268" i="4" s="1"/>
  <c r="S268" i="4"/>
  <c r="T268" i="4" s="1"/>
  <c r="Y268" i="4" s="1"/>
  <c r="O268" i="4"/>
  <c r="N268" i="4"/>
  <c r="J268" i="4"/>
  <c r="K268" i="4" s="1"/>
  <c r="I268" i="4"/>
  <c r="H268" i="4"/>
  <c r="AN267" i="4"/>
  <c r="AM267" i="4"/>
  <c r="AJ267" i="4"/>
  <c r="AE267" i="4"/>
  <c r="S267" i="4"/>
  <c r="T267" i="4" s="1"/>
  <c r="Y267" i="4" s="1"/>
  <c r="O267" i="4"/>
  <c r="N267" i="4"/>
  <c r="J267" i="4"/>
  <c r="I267" i="4"/>
  <c r="K267" i="4" s="1"/>
  <c r="H267" i="4"/>
  <c r="AN266" i="4"/>
  <c r="AM266" i="4"/>
  <c r="AG266" i="4"/>
  <c r="AE266" i="4"/>
  <c r="AJ266" i="4" s="1"/>
  <c r="AD266" i="4"/>
  <c r="Y266" i="4"/>
  <c r="AC266" i="4" s="1"/>
  <c r="T266" i="4"/>
  <c r="S266" i="4"/>
  <c r="O266" i="4"/>
  <c r="N266" i="4"/>
  <c r="J266" i="4"/>
  <c r="I266" i="4"/>
  <c r="K266" i="4" s="1"/>
  <c r="AF266" i="4" s="1"/>
  <c r="AO266" i="4" s="1"/>
  <c r="H266" i="4"/>
  <c r="AN265" i="4"/>
  <c r="AM265" i="4"/>
  <c r="AG265" i="4"/>
  <c r="AE265" i="4"/>
  <c r="AJ265" i="4" s="1"/>
  <c r="Y265" i="4"/>
  <c r="T265" i="4"/>
  <c r="S265" i="4"/>
  <c r="O265" i="4"/>
  <c r="N265" i="4"/>
  <c r="K265" i="4"/>
  <c r="J265" i="4"/>
  <c r="I265" i="4"/>
  <c r="H265" i="4"/>
  <c r="AN264" i="4"/>
  <c r="AM264" i="4"/>
  <c r="AJ264" i="4"/>
  <c r="AE264" i="4"/>
  <c r="S264" i="4"/>
  <c r="T264" i="4" s="1"/>
  <c r="Y264" i="4" s="1"/>
  <c r="O264" i="4"/>
  <c r="N264" i="4"/>
  <c r="K264" i="4"/>
  <c r="J264" i="4"/>
  <c r="I264" i="4"/>
  <c r="H264" i="4"/>
  <c r="AN263" i="4"/>
  <c r="AM263" i="4"/>
  <c r="AJ263" i="4"/>
  <c r="AG263" i="4"/>
  <c r="AE263" i="4"/>
  <c r="AD263" i="4"/>
  <c r="AC263" i="4"/>
  <c r="S263" i="4"/>
  <c r="T263" i="4" s="1"/>
  <c r="Y263" i="4" s="1"/>
  <c r="O263" i="4"/>
  <c r="N263" i="4"/>
  <c r="J263" i="4"/>
  <c r="K263" i="4" s="1"/>
  <c r="AF263" i="4" s="1"/>
  <c r="AO263" i="4" s="1"/>
  <c r="I263" i="4"/>
  <c r="H263" i="4"/>
  <c r="AN262" i="4"/>
  <c r="AM262" i="4"/>
  <c r="AJ262" i="4"/>
  <c r="AG262" i="4"/>
  <c r="AE262" i="4"/>
  <c r="S262" i="4"/>
  <c r="T262" i="4" s="1"/>
  <c r="Y262" i="4" s="1"/>
  <c r="O262" i="4"/>
  <c r="N262" i="4"/>
  <c r="J262" i="4"/>
  <c r="I262" i="4"/>
  <c r="K262" i="4" s="1"/>
  <c r="H262" i="4"/>
  <c r="AN261" i="4"/>
  <c r="AM261" i="4"/>
  <c r="AE261" i="4"/>
  <c r="AJ261" i="4" s="1"/>
  <c r="T261" i="4"/>
  <c r="Y261" i="4" s="1"/>
  <c r="S261" i="4"/>
  <c r="O261" i="4"/>
  <c r="N261" i="4"/>
  <c r="J261" i="4"/>
  <c r="I261" i="4"/>
  <c r="H261" i="4"/>
  <c r="AN260" i="4"/>
  <c r="AM260" i="4"/>
  <c r="AE260" i="4"/>
  <c r="AJ260" i="4" s="1"/>
  <c r="T260" i="4"/>
  <c r="Y260" i="4" s="1"/>
  <c r="AC260" i="4" s="1"/>
  <c r="S260" i="4"/>
  <c r="O260" i="4"/>
  <c r="N260" i="4"/>
  <c r="J260" i="4"/>
  <c r="K260" i="4" s="1"/>
  <c r="I260" i="4"/>
  <c r="AG260" i="4" s="1"/>
  <c r="H260" i="4"/>
  <c r="AN259" i="4"/>
  <c r="AM259" i="4"/>
  <c r="AJ259" i="4"/>
  <c r="AE259" i="4"/>
  <c r="S259" i="4"/>
  <c r="T259" i="4" s="1"/>
  <c r="Y259" i="4" s="1"/>
  <c r="O259" i="4"/>
  <c r="N259" i="4"/>
  <c r="J259" i="4"/>
  <c r="I259" i="4"/>
  <c r="H259" i="4"/>
  <c r="AN258" i="4"/>
  <c r="AM258" i="4"/>
  <c r="AE258" i="4"/>
  <c r="AJ258" i="4" s="1"/>
  <c r="AD258" i="4"/>
  <c r="AC258" i="4"/>
  <c r="Y258" i="4"/>
  <c r="T258" i="4"/>
  <c r="S258" i="4"/>
  <c r="O258" i="4"/>
  <c r="N258" i="4"/>
  <c r="J258" i="4"/>
  <c r="I258" i="4"/>
  <c r="H258" i="4"/>
  <c r="AN257" i="4"/>
  <c r="AM257" i="4"/>
  <c r="AE257" i="4"/>
  <c r="AJ257" i="4" s="1"/>
  <c r="T257" i="4"/>
  <c r="Y257" i="4" s="1"/>
  <c r="S257" i="4"/>
  <c r="O257" i="4"/>
  <c r="N257" i="4"/>
  <c r="K257" i="4"/>
  <c r="J257" i="4"/>
  <c r="I257" i="4"/>
  <c r="H257" i="4"/>
  <c r="AN256" i="4"/>
  <c r="AM256" i="4"/>
  <c r="AJ256" i="4"/>
  <c r="AE256" i="4"/>
  <c r="S256" i="4"/>
  <c r="T256" i="4" s="1"/>
  <c r="Y256" i="4" s="1"/>
  <c r="O256" i="4"/>
  <c r="N256" i="4"/>
  <c r="K256" i="4"/>
  <c r="J256" i="4"/>
  <c r="I256" i="4"/>
  <c r="H256" i="4"/>
  <c r="AN255" i="4"/>
  <c r="AM255" i="4"/>
  <c r="AJ255" i="4"/>
  <c r="AG255" i="4"/>
  <c r="AE255" i="4"/>
  <c r="S255" i="4"/>
  <c r="T255" i="4" s="1"/>
  <c r="Y255" i="4" s="1"/>
  <c r="AD255" i="4" s="1"/>
  <c r="O255" i="4"/>
  <c r="N255" i="4"/>
  <c r="J255" i="4"/>
  <c r="K255" i="4" s="1"/>
  <c r="AF255" i="4" s="1"/>
  <c r="AO255" i="4" s="1"/>
  <c r="I255" i="4"/>
  <c r="H255" i="4"/>
  <c r="AN254" i="4"/>
  <c r="AM254" i="4"/>
  <c r="AJ254" i="4"/>
  <c r="AE254" i="4"/>
  <c r="S254" i="4"/>
  <c r="T254" i="4" s="1"/>
  <c r="Y254" i="4" s="1"/>
  <c r="O254" i="4"/>
  <c r="N254" i="4"/>
  <c r="J254" i="4"/>
  <c r="I254" i="4"/>
  <c r="K254" i="4" s="1"/>
  <c r="H254" i="4"/>
  <c r="AN253" i="4"/>
  <c r="AM253" i="4"/>
  <c r="AE253" i="4"/>
  <c r="AJ253" i="4" s="1"/>
  <c r="T253" i="4"/>
  <c r="Y253" i="4" s="1"/>
  <c r="S253" i="4"/>
  <c r="O253" i="4"/>
  <c r="N253" i="4"/>
  <c r="K253" i="4"/>
  <c r="J253" i="4"/>
  <c r="I253" i="4"/>
  <c r="H253" i="4"/>
  <c r="AN252" i="4"/>
  <c r="AM252" i="4"/>
  <c r="AJ252" i="4"/>
  <c r="AE252" i="4"/>
  <c r="T252" i="4"/>
  <c r="Y252" i="4" s="1"/>
  <c r="S252" i="4"/>
  <c r="O252" i="4"/>
  <c r="N252" i="4"/>
  <c r="J252" i="4"/>
  <c r="K252" i="4" s="1"/>
  <c r="I252" i="4"/>
  <c r="H252" i="4"/>
  <c r="AN251" i="4"/>
  <c r="AM251" i="4"/>
  <c r="AJ251" i="4"/>
  <c r="AG251" i="4"/>
  <c r="AE251" i="4"/>
  <c r="AC251" i="4"/>
  <c r="S251" i="4"/>
  <c r="T251" i="4" s="1"/>
  <c r="Y251" i="4" s="1"/>
  <c r="AD251" i="4" s="1"/>
  <c r="O251" i="4"/>
  <c r="N251" i="4"/>
  <c r="J251" i="4"/>
  <c r="I251" i="4"/>
  <c r="H251" i="4"/>
  <c r="AN250" i="4"/>
  <c r="AM250" i="4"/>
  <c r="AG250" i="4"/>
  <c r="AE250" i="4"/>
  <c r="AJ250" i="4" s="1"/>
  <c r="Y250" i="4"/>
  <c r="S250" i="4"/>
  <c r="T250" i="4" s="1"/>
  <c r="O250" i="4"/>
  <c r="N250" i="4"/>
  <c r="K250" i="4"/>
  <c r="J250" i="4"/>
  <c r="I250" i="4"/>
  <c r="H250" i="4"/>
  <c r="AN249" i="4"/>
  <c r="AM249" i="4"/>
  <c r="AJ249" i="4"/>
  <c r="AG249" i="4"/>
  <c r="AE249" i="4"/>
  <c r="T249" i="4"/>
  <c r="Y249" i="4" s="1"/>
  <c r="S249" i="4"/>
  <c r="O249" i="4"/>
  <c r="N249" i="4"/>
  <c r="K249" i="4"/>
  <c r="J249" i="4"/>
  <c r="I249" i="4"/>
  <c r="H249" i="4"/>
  <c r="AN248" i="4"/>
  <c r="AM248" i="4"/>
  <c r="AE248" i="4"/>
  <c r="AJ248" i="4" s="1"/>
  <c r="Y248" i="4"/>
  <c r="S248" i="4"/>
  <c r="T248" i="4" s="1"/>
  <c r="O248" i="4"/>
  <c r="N248" i="4"/>
  <c r="K248" i="4"/>
  <c r="J248" i="4"/>
  <c r="I248" i="4"/>
  <c r="H248" i="4"/>
  <c r="AN247" i="4"/>
  <c r="AM247" i="4"/>
  <c r="AJ247" i="4"/>
  <c r="AG247" i="4"/>
  <c r="AE247" i="4"/>
  <c r="AD247" i="4"/>
  <c r="AK247" i="4" s="1"/>
  <c r="S247" i="4"/>
  <c r="T247" i="4" s="1"/>
  <c r="Y247" i="4" s="1"/>
  <c r="AC247" i="4" s="1"/>
  <c r="O247" i="4"/>
  <c r="N247" i="4"/>
  <c r="K247" i="4"/>
  <c r="J247" i="4"/>
  <c r="I247" i="4"/>
  <c r="H247" i="4"/>
  <c r="AN246" i="4"/>
  <c r="AM246" i="4"/>
  <c r="AK246" i="4"/>
  <c r="AJ246" i="4"/>
  <c r="AE246" i="4"/>
  <c r="AC246" i="4"/>
  <c r="S246" i="4"/>
  <c r="T246" i="4" s="1"/>
  <c r="Y246" i="4" s="1"/>
  <c r="AD246" i="4" s="1"/>
  <c r="O246" i="4"/>
  <c r="N246" i="4"/>
  <c r="J246" i="4"/>
  <c r="I246" i="4"/>
  <c r="K246" i="4" s="1"/>
  <c r="AF246" i="4" s="1"/>
  <c r="AO246" i="4" s="1"/>
  <c r="H246" i="4"/>
  <c r="AN245" i="4"/>
  <c r="AM245" i="4"/>
  <c r="AJ245" i="4"/>
  <c r="AE245" i="4"/>
  <c r="T245" i="4"/>
  <c r="Y245" i="4" s="1"/>
  <c r="S245" i="4"/>
  <c r="O245" i="4"/>
  <c r="N245" i="4"/>
  <c r="J245" i="4"/>
  <c r="I245" i="4"/>
  <c r="H245" i="4"/>
  <c r="AN244" i="4"/>
  <c r="AM244" i="4"/>
  <c r="AE244" i="4"/>
  <c r="AJ244" i="4" s="1"/>
  <c r="AD244" i="4"/>
  <c r="AK244" i="4" s="1"/>
  <c r="T244" i="4"/>
  <c r="Y244" i="4" s="1"/>
  <c r="AC244" i="4" s="1"/>
  <c r="S244" i="4"/>
  <c r="O244" i="4"/>
  <c r="N244" i="4"/>
  <c r="J244" i="4"/>
  <c r="K244" i="4" s="1"/>
  <c r="I244" i="4"/>
  <c r="AG244" i="4" s="1"/>
  <c r="H244" i="4"/>
  <c r="AN243" i="4"/>
  <c r="AM243" i="4"/>
  <c r="AJ243" i="4"/>
  <c r="AE243" i="4"/>
  <c r="AD243" i="4"/>
  <c r="AK243" i="4" s="1"/>
  <c r="T243" i="4"/>
  <c r="Y243" i="4" s="1"/>
  <c r="AC243" i="4" s="1"/>
  <c r="S243" i="4"/>
  <c r="O243" i="4"/>
  <c r="N243" i="4"/>
  <c r="J243" i="4"/>
  <c r="K243" i="4" s="1"/>
  <c r="I243" i="4"/>
  <c r="H243" i="4"/>
  <c r="AN242" i="4"/>
  <c r="AM242" i="4"/>
  <c r="AJ242" i="4"/>
  <c r="AE242" i="4"/>
  <c r="Y242" i="4"/>
  <c r="S242" i="4"/>
  <c r="T242" i="4" s="1"/>
  <c r="O242" i="4"/>
  <c r="N242" i="4"/>
  <c r="J242" i="4"/>
  <c r="I242" i="4"/>
  <c r="H242" i="4"/>
  <c r="AN241" i="4"/>
  <c r="AM241" i="4"/>
  <c r="AE241" i="4"/>
  <c r="AJ241" i="4" s="1"/>
  <c r="Y241" i="4"/>
  <c r="S241" i="4"/>
  <c r="T241" i="4" s="1"/>
  <c r="O241" i="4"/>
  <c r="N241" i="4"/>
  <c r="K241" i="4"/>
  <c r="J241" i="4"/>
  <c r="I241" i="4"/>
  <c r="H241" i="4"/>
  <c r="AN240" i="4"/>
  <c r="AM240" i="4"/>
  <c r="AE240" i="4"/>
  <c r="AJ240" i="4" s="1"/>
  <c r="S240" i="4"/>
  <c r="T240" i="4" s="1"/>
  <c r="Y240" i="4" s="1"/>
  <c r="O240" i="4"/>
  <c r="N240" i="4"/>
  <c r="K240" i="4"/>
  <c r="J240" i="4"/>
  <c r="I240" i="4"/>
  <c r="H240" i="4"/>
  <c r="AN239" i="4"/>
  <c r="AM239" i="4"/>
  <c r="AE239" i="4"/>
  <c r="AJ239" i="4" s="1"/>
  <c r="AD239" i="4"/>
  <c r="AC239" i="4"/>
  <c r="S239" i="4"/>
  <c r="T239" i="4" s="1"/>
  <c r="Y239" i="4" s="1"/>
  <c r="O239" i="4"/>
  <c r="N239" i="4"/>
  <c r="K239" i="4"/>
  <c r="AF239" i="4" s="1"/>
  <c r="AO239" i="4" s="1"/>
  <c r="J239" i="4"/>
  <c r="I239" i="4"/>
  <c r="H239" i="4"/>
  <c r="AN238" i="4"/>
  <c r="AM238" i="4"/>
  <c r="AJ238" i="4"/>
  <c r="AE238" i="4"/>
  <c r="S238" i="4"/>
  <c r="T238" i="4" s="1"/>
  <c r="Y238" i="4" s="1"/>
  <c r="AD238" i="4" s="1"/>
  <c r="O238" i="4"/>
  <c r="N238" i="4"/>
  <c r="J238" i="4"/>
  <c r="I238" i="4"/>
  <c r="H238" i="4"/>
  <c r="AN237" i="4"/>
  <c r="AM237" i="4"/>
  <c r="AJ237" i="4"/>
  <c r="AE237" i="4"/>
  <c r="AC237" i="4"/>
  <c r="Y237" i="4"/>
  <c r="AD237" i="4" s="1"/>
  <c r="T237" i="4"/>
  <c r="S237" i="4"/>
  <c r="O237" i="4"/>
  <c r="N237" i="4"/>
  <c r="J237" i="4"/>
  <c r="I237" i="4"/>
  <c r="H237" i="4"/>
  <c r="AN236" i="4"/>
  <c r="AM236" i="4"/>
  <c r="AE236" i="4"/>
  <c r="AJ236" i="4" s="1"/>
  <c r="T236" i="4"/>
  <c r="Y236" i="4" s="1"/>
  <c r="S236" i="4"/>
  <c r="O236" i="4"/>
  <c r="N236" i="4"/>
  <c r="J236" i="4"/>
  <c r="K236" i="4" s="1"/>
  <c r="I236" i="4"/>
  <c r="H236" i="4"/>
  <c r="AN235" i="4"/>
  <c r="AM235" i="4"/>
  <c r="AJ235" i="4"/>
  <c r="AE235" i="4"/>
  <c r="T235" i="4"/>
  <c r="Y235" i="4" s="1"/>
  <c r="S235" i="4"/>
  <c r="O235" i="4"/>
  <c r="N235" i="4"/>
  <c r="J235" i="4"/>
  <c r="K235" i="4" s="1"/>
  <c r="I235" i="4"/>
  <c r="H235" i="4"/>
  <c r="AN234" i="4"/>
  <c r="AM234" i="4"/>
  <c r="AJ234" i="4"/>
  <c r="AE234" i="4"/>
  <c r="S234" i="4"/>
  <c r="T234" i="4" s="1"/>
  <c r="Y234" i="4" s="1"/>
  <c r="AC234" i="4" s="1"/>
  <c r="O234" i="4"/>
  <c r="N234" i="4"/>
  <c r="J234" i="4"/>
  <c r="I234" i="4"/>
  <c r="K234" i="4" s="1"/>
  <c r="H234" i="4"/>
  <c r="AN233" i="4"/>
  <c r="AM233" i="4"/>
  <c r="AG233" i="4"/>
  <c r="AE233" i="4"/>
  <c r="AJ233" i="4" s="1"/>
  <c r="S233" i="4"/>
  <c r="T233" i="4" s="1"/>
  <c r="Y233" i="4" s="1"/>
  <c r="O233" i="4"/>
  <c r="N233" i="4"/>
  <c r="K233" i="4"/>
  <c r="J233" i="4"/>
  <c r="I233" i="4"/>
  <c r="H233" i="4"/>
  <c r="AN232" i="4"/>
  <c r="AM232" i="4"/>
  <c r="AJ232" i="4"/>
  <c r="AE232" i="4"/>
  <c r="Y232" i="4"/>
  <c r="T232" i="4"/>
  <c r="S232" i="4"/>
  <c r="O232" i="4"/>
  <c r="N232" i="4"/>
  <c r="K232" i="4"/>
  <c r="J232" i="4"/>
  <c r="I232" i="4"/>
  <c r="H232" i="4"/>
  <c r="AN231" i="4"/>
  <c r="AM231" i="4"/>
  <c r="AE231" i="4"/>
  <c r="AJ231" i="4" s="1"/>
  <c r="S231" i="4"/>
  <c r="T231" i="4" s="1"/>
  <c r="Y231" i="4" s="1"/>
  <c r="O231" i="4"/>
  <c r="N231" i="4"/>
  <c r="J231" i="4"/>
  <c r="I231" i="4"/>
  <c r="H231" i="4"/>
  <c r="AN230" i="4"/>
  <c r="AM230" i="4"/>
  <c r="AJ230" i="4"/>
  <c r="AE230" i="4"/>
  <c r="S230" i="4"/>
  <c r="T230" i="4" s="1"/>
  <c r="Y230" i="4" s="1"/>
  <c r="O230" i="4"/>
  <c r="N230" i="4"/>
  <c r="J230" i="4"/>
  <c r="I230" i="4"/>
  <c r="K230" i="4" s="1"/>
  <c r="H230" i="4"/>
  <c r="AN229" i="4"/>
  <c r="AM229" i="4"/>
  <c r="AK229" i="4"/>
  <c r="AJ229" i="4"/>
  <c r="AE229" i="4"/>
  <c r="AC229" i="4"/>
  <c r="Y229" i="4"/>
  <c r="AD229" i="4" s="1"/>
  <c r="T229" i="4"/>
  <c r="S229" i="4"/>
  <c r="O229" i="4"/>
  <c r="N229" i="4"/>
  <c r="J229" i="4"/>
  <c r="I229" i="4"/>
  <c r="K229" i="4" s="1"/>
  <c r="AF229" i="4" s="1"/>
  <c r="AO229" i="4" s="1"/>
  <c r="H229" i="4"/>
  <c r="AN228" i="4"/>
  <c r="AM228" i="4"/>
  <c r="AE228" i="4"/>
  <c r="AJ228" i="4" s="1"/>
  <c r="Y228" i="4"/>
  <c r="T228" i="4"/>
  <c r="S228" i="4"/>
  <c r="O228" i="4"/>
  <c r="N228" i="4"/>
  <c r="J228" i="4"/>
  <c r="K228" i="4" s="1"/>
  <c r="I228" i="4"/>
  <c r="H228" i="4"/>
  <c r="AN227" i="4"/>
  <c r="AM227" i="4"/>
  <c r="AE227" i="4"/>
  <c r="AJ227" i="4" s="1"/>
  <c r="AD227" i="4"/>
  <c r="AK227" i="4" s="1"/>
  <c r="T227" i="4"/>
  <c r="Y227" i="4" s="1"/>
  <c r="AC227" i="4" s="1"/>
  <c r="S227" i="4"/>
  <c r="O227" i="4"/>
  <c r="N227" i="4"/>
  <c r="J227" i="4"/>
  <c r="K227" i="4" s="1"/>
  <c r="I227" i="4"/>
  <c r="H227" i="4"/>
  <c r="AN226" i="4"/>
  <c r="AM226" i="4"/>
  <c r="AJ226" i="4"/>
  <c r="AE226" i="4"/>
  <c r="AD226" i="4"/>
  <c r="AK226" i="4" s="1"/>
  <c r="AC226" i="4"/>
  <c r="Y226" i="4"/>
  <c r="S226" i="4"/>
  <c r="T226" i="4" s="1"/>
  <c r="O226" i="4"/>
  <c r="N226" i="4"/>
  <c r="J226" i="4"/>
  <c r="I226" i="4"/>
  <c r="K226" i="4" s="1"/>
  <c r="H226" i="4"/>
  <c r="AN225" i="4"/>
  <c r="AM225" i="4"/>
  <c r="AE225" i="4"/>
  <c r="AJ225" i="4" s="1"/>
  <c r="S225" i="4"/>
  <c r="T225" i="4" s="1"/>
  <c r="Y225" i="4" s="1"/>
  <c r="O225" i="4"/>
  <c r="N225" i="4"/>
  <c r="J225" i="4"/>
  <c r="I225" i="4"/>
  <c r="H225" i="4"/>
  <c r="AN224" i="4"/>
  <c r="AM224" i="4"/>
  <c r="AE224" i="4"/>
  <c r="AJ224" i="4" s="1"/>
  <c r="S224" i="4"/>
  <c r="T224" i="4" s="1"/>
  <c r="Y224" i="4" s="1"/>
  <c r="O224" i="4"/>
  <c r="N224" i="4"/>
  <c r="K224" i="4"/>
  <c r="J224" i="4"/>
  <c r="I224" i="4"/>
  <c r="H224" i="4"/>
  <c r="AN223" i="4"/>
  <c r="AM223" i="4"/>
  <c r="AJ223" i="4"/>
  <c r="AE223" i="4"/>
  <c r="S223" i="4"/>
  <c r="T223" i="4" s="1"/>
  <c r="Y223" i="4" s="1"/>
  <c r="AD223" i="4" s="1"/>
  <c r="O223" i="4"/>
  <c r="N223" i="4"/>
  <c r="J223" i="4"/>
  <c r="I223" i="4"/>
  <c r="H223" i="4"/>
  <c r="AN222" i="4"/>
  <c r="AM222" i="4"/>
  <c r="AJ222" i="4"/>
  <c r="AG222" i="4"/>
  <c r="AE222" i="4"/>
  <c r="AD222" i="4"/>
  <c r="S222" i="4"/>
  <c r="T222" i="4" s="1"/>
  <c r="Y222" i="4" s="1"/>
  <c r="AC222" i="4" s="1"/>
  <c r="O222" i="4"/>
  <c r="N222" i="4"/>
  <c r="J222" i="4"/>
  <c r="I222" i="4"/>
  <c r="H222" i="4"/>
  <c r="AN221" i="4"/>
  <c r="AM221" i="4"/>
  <c r="AJ221" i="4"/>
  <c r="AE221" i="4"/>
  <c r="Y221" i="4"/>
  <c r="AD221" i="4" s="1"/>
  <c r="T221" i="4"/>
  <c r="S221" i="4"/>
  <c r="O221" i="4"/>
  <c r="N221" i="4"/>
  <c r="J221" i="4"/>
  <c r="I221" i="4"/>
  <c r="K221" i="4" s="1"/>
  <c r="H221" i="4"/>
  <c r="AN220" i="4"/>
  <c r="AM220" i="4"/>
  <c r="AE220" i="4"/>
  <c r="AJ220" i="4" s="1"/>
  <c r="T220" i="4"/>
  <c r="Y220" i="4" s="1"/>
  <c r="S220" i="4"/>
  <c r="O220" i="4"/>
  <c r="N220" i="4"/>
  <c r="K220" i="4"/>
  <c r="J220" i="4"/>
  <c r="I220" i="4"/>
  <c r="H220" i="4"/>
  <c r="AN219" i="4"/>
  <c r="AM219" i="4"/>
  <c r="AJ219" i="4"/>
  <c r="AE219" i="4"/>
  <c r="AD219" i="4"/>
  <c r="T219" i="4"/>
  <c r="Y219" i="4" s="1"/>
  <c r="S219" i="4"/>
  <c r="O219" i="4"/>
  <c r="N219" i="4"/>
  <c r="K219" i="4"/>
  <c r="AF219" i="4" s="1"/>
  <c r="AO219" i="4" s="1"/>
  <c r="J219" i="4"/>
  <c r="I219" i="4"/>
  <c r="H219" i="4"/>
  <c r="AN218" i="4"/>
  <c r="AM218" i="4"/>
  <c r="AJ218" i="4"/>
  <c r="AG218" i="4"/>
  <c r="AE218" i="4"/>
  <c r="AC218" i="4"/>
  <c r="Y218" i="4"/>
  <c r="AD218" i="4" s="1"/>
  <c r="S218" i="4"/>
  <c r="T218" i="4" s="1"/>
  <c r="O218" i="4"/>
  <c r="N218" i="4"/>
  <c r="J218" i="4"/>
  <c r="I218" i="4"/>
  <c r="H218" i="4"/>
  <c r="AN217" i="4"/>
  <c r="AM217" i="4"/>
  <c r="AE217" i="4"/>
  <c r="AJ217" i="4" s="1"/>
  <c r="AC217" i="4"/>
  <c r="Y217" i="4"/>
  <c r="AD217" i="4" s="1"/>
  <c r="S217" i="4"/>
  <c r="T217" i="4" s="1"/>
  <c r="O217" i="4"/>
  <c r="N217" i="4"/>
  <c r="J217" i="4"/>
  <c r="I217" i="4"/>
  <c r="AG217" i="4" s="1"/>
  <c r="H217" i="4"/>
  <c r="AN216" i="4"/>
  <c r="AM216" i="4"/>
  <c r="AJ216" i="4"/>
  <c r="AE216" i="4"/>
  <c r="T216" i="4"/>
  <c r="Y216" i="4" s="1"/>
  <c r="S216" i="4"/>
  <c r="O216" i="4"/>
  <c r="N216" i="4"/>
  <c r="K216" i="4"/>
  <c r="J216" i="4"/>
  <c r="I216" i="4"/>
  <c r="H216" i="4"/>
  <c r="AN215" i="4"/>
  <c r="AM215" i="4"/>
  <c r="AJ215" i="4"/>
  <c r="AE215" i="4"/>
  <c r="T215" i="4"/>
  <c r="Y215" i="4" s="1"/>
  <c r="S215" i="4"/>
  <c r="O215" i="4"/>
  <c r="N215" i="4"/>
  <c r="K215" i="4"/>
  <c r="J215" i="4"/>
  <c r="I215" i="4"/>
  <c r="H215" i="4"/>
  <c r="AN214" i="4"/>
  <c r="AM214" i="4"/>
  <c r="AJ214" i="4"/>
  <c r="AG214" i="4"/>
  <c r="AE214" i="4"/>
  <c r="AD214" i="4"/>
  <c r="AC214" i="4"/>
  <c r="S214" i="4"/>
  <c r="T214" i="4" s="1"/>
  <c r="Y214" i="4" s="1"/>
  <c r="O214" i="4"/>
  <c r="N214" i="4"/>
  <c r="J214" i="4"/>
  <c r="I214" i="4"/>
  <c r="H214" i="4"/>
  <c r="AN213" i="4"/>
  <c r="AM213" i="4"/>
  <c r="AJ213" i="4"/>
  <c r="AG213" i="4"/>
  <c r="AE213" i="4"/>
  <c r="T213" i="4"/>
  <c r="Y213" i="4" s="1"/>
  <c r="S213" i="4"/>
  <c r="O213" i="4"/>
  <c r="N213" i="4"/>
  <c r="J213" i="4"/>
  <c r="I213" i="4"/>
  <c r="K213" i="4" s="1"/>
  <c r="H213" i="4"/>
  <c r="AN212" i="4"/>
  <c r="AM212" i="4"/>
  <c r="AE212" i="4"/>
  <c r="AJ212" i="4" s="1"/>
  <c r="T212" i="4"/>
  <c r="Y212" i="4" s="1"/>
  <c r="S212" i="4"/>
  <c r="O212" i="4"/>
  <c r="N212" i="4"/>
  <c r="K212" i="4"/>
  <c r="J212" i="4"/>
  <c r="I212" i="4"/>
  <c r="H212" i="4"/>
  <c r="AN211" i="4"/>
  <c r="AM211" i="4"/>
  <c r="AJ211" i="4"/>
  <c r="AG211" i="4"/>
  <c r="AE211" i="4"/>
  <c r="S211" i="4"/>
  <c r="T211" i="4" s="1"/>
  <c r="Y211" i="4" s="1"/>
  <c r="O211" i="4"/>
  <c r="N211" i="4"/>
  <c r="J211" i="4"/>
  <c r="K211" i="4" s="1"/>
  <c r="I211" i="4"/>
  <c r="H211" i="4"/>
  <c r="AN210" i="4"/>
  <c r="AM210" i="4"/>
  <c r="AJ210" i="4"/>
  <c r="AE210" i="4"/>
  <c r="S210" i="4"/>
  <c r="T210" i="4" s="1"/>
  <c r="Y210" i="4" s="1"/>
  <c r="O210" i="4"/>
  <c r="N210" i="4"/>
  <c r="J210" i="4"/>
  <c r="I210" i="4"/>
  <c r="H210" i="4"/>
  <c r="AN209" i="4"/>
  <c r="AM209" i="4"/>
  <c r="AG209" i="4"/>
  <c r="AE209" i="4"/>
  <c r="AJ209" i="4" s="1"/>
  <c r="AC209" i="4"/>
  <c r="Y209" i="4"/>
  <c r="AD209" i="4" s="1"/>
  <c r="AK209" i="4" s="1"/>
  <c r="S209" i="4"/>
  <c r="T209" i="4" s="1"/>
  <c r="O209" i="4"/>
  <c r="N209" i="4"/>
  <c r="K209" i="4"/>
  <c r="J209" i="4"/>
  <c r="I209" i="4"/>
  <c r="H209" i="4"/>
  <c r="AN208" i="4"/>
  <c r="AM208" i="4"/>
  <c r="AJ208" i="4"/>
  <c r="AE208" i="4"/>
  <c r="T208" i="4"/>
  <c r="Y208" i="4" s="1"/>
  <c r="S208" i="4"/>
  <c r="O208" i="4"/>
  <c r="N208" i="4"/>
  <c r="K208" i="4"/>
  <c r="J208" i="4"/>
  <c r="I208" i="4"/>
  <c r="H208" i="4"/>
  <c r="AN207" i="4"/>
  <c r="AM207" i="4"/>
  <c r="AJ207" i="4"/>
  <c r="AE207" i="4"/>
  <c r="Y207" i="4"/>
  <c r="AD207" i="4" s="1"/>
  <c r="T207" i="4"/>
  <c r="S207" i="4"/>
  <c r="O207" i="4"/>
  <c r="N207" i="4"/>
  <c r="J207" i="4"/>
  <c r="I207" i="4"/>
  <c r="H207" i="4"/>
  <c r="AN206" i="4"/>
  <c r="AM206" i="4"/>
  <c r="AJ206" i="4"/>
  <c r="AE206" i="4"/>
  <c r="AD206" i="4"/>
  <c r="S206" i="4"/>
  <c r="T206" i="4" s="1"/>
  <c r="Y206" i="4" s="1"/>
  <c r="AC206" i="4" s="1"/>
  <c r="O206" i="4"/>
  <c r="N206" i="4"/>
  <c r="J206" i="4"/>
  <c r="I206" i="4"/>
  <c r="H206" i="4"/>
  <c r="AN205" i="4"/>
  <c r="AM205" i="4"/>
  <c r="AJ205" i="4"/>
  <c r="AE205" i="4"/>
  <c r="S205" i="4"/>
  <c r="T205" i="4" s="1"/>
  <c r="Y205" i="4" s="1"/>
  <c r="O205" i="4"/>
  <c r="N205" i="4"/>
  <c r="J205" i="4"/>
  <c r="I205" i="4"/>
  <c r="H205" i="4"/>
  <c r="AN204" i="4"/>
  <c r="AM204" i="4"/>
  <c r="AE204" i="4"/>
  <c r="AJ204" i="4" s="1"/>
  <c r="T204" i="4"/>
  <c r="Y204" i="4" s="1"/>
  <c r="AD204" i="4" s="1"/>
  <c r="S204" i="4"/>
  <c r="O204" i="4"/>
  <c r="N204" i="4"/>
  <c r="J204" i="4"/>
  <c r="I204" i="4"/>
  <c r="H204" i="4"/>
  <c r="AN203" i="4"/>
  <c r="AM203" i="4"/>
  <c r="AE203" i="4"/>
  <c r="AJ203" i="4" s="1"/>
  <c r="T203" i="4"/>
  <c r="Y203" i="4" s="1"/>
  <c r="S203" i="4"/>
  <c r="O203" i="4"/>
  <c r="N203" i="4"/>
  <c r="J203" i="4"/>
  <c r="K203" i="4" s="1"/>
  <c r="I203" i="4"/>
  <c r="H203" i="4"/>
  <c r="AN202" i="4"/>
  <c r="AM202" i="4"/>
  <c r="AJ202" i="4"/>
  <c r="AE202" i="4"/>
  <c r="Y202" i="4"/>
  <c r="AD202" i="4" s="1"/>
  <c r="AK202" i="4" s="1"/>
  <c r="T202" i="4"/>
  <c r="S202" i="4"/>
  <c r="O202" i="4"/>
  <c r="N202" i="4"/>
  <c r="J202" i="4"/>
  <c r="I202" i="4"/>
  <c r="K202" i="4" s="1"/>
  <c r="H202" i="4"/>
  <c r="AN201" i="4"/>
  <c r="AM201" i="4"/>
  <c r="AG201" i="4"/>
  <c r="AE201" i="4"/>
  <c r="AJ201" i="4" s="1"/>
  <c r="AC201" i="4"/>
  <c r="Y201" i="4"/>
  <c r="AD201" i="4" s="1"/>
  <c r="S201" i="4"/>
  <c r="T201" i="4" s="1"/>
  <c r="O201" i="4"/>
  <c r="N201" i="4"/>
  <c r="K201" i="4"/>
  <c r="AF201" i="4" s="1"/>
  <c r="AO201" i="4" s="1"/>
  <c r="J201" i="4"/>
  <c r="I201" i="4"/>
  <c r="H201" i="4"/>
  <c r="AN200" i="4"/>
  <c r="AM200" i="4"/>
  <c r="AJ200" i="4"/>
  <c r="AE200" i="4"/>
  <c r="T200" i="4"/>
  <c r="Y200" i="4" s="1"/>
  <c r="S200" i="4"/>
  <c r="O200" i="4"/>
  <c r="N200" i="4"/>
  <c r="K200" i="4"/>
  <c r="J200" i="4"/>
  <c r="I200" i="4"/>
  <c r="H200" i="4"/>
  <c r="AN199" i="4"/>
  <c r="AM199" i="4"/>
  <c r="AJ199" i="4"/>
  <c r="AE199" i="4"/>
  <c r="AC199" i="4"/>
  <c r="Y199" i="4"/>
  <c r="AD199" i="4" s="1"/>
  <c r="T199" i="4"/>
  <c r="S199" i="4"/>
  <c r="O199" i="4"/>
  <c r="N199" i="4"/>
  <c r="J199" i="4"/>
  <c r="I199" i="4"/>
  <c r="H199" i="4"/>
  <c r="AN198" i="4"/>
  <c r="AM198" i="4"/>
  <c r="AJ198" i="4"/>
  <c r="AE198" i="4"/>
  <c r="AD198" i="4"/>
  <c r="AC198" i="4"/>
  <c r="S198" i="4"/>
  <c r="T198" i="4" s="1"/>
  <c r="Y198" i="4" s="1"/>
  <c r="O198" i="4"/>
  <c r="N198" i="4"/>
  <c r="J198" i="4"/>
  <c r="I198" i="4"/>
  <c r="H198" i="4"/>
  <c r="AN197" i="4"/>
  <c r="AM197" i="4"/>
  <c r="AJ197" i="4"/>
  <c r="AE197" i="4"/>
  <c r="S197" i="4"/>
  <c r="T197" i="4" s="1"/>
  <c r="Y197" i="4" s="1"/>
  <c r="AD197" i="4" s="1"/>
  <c r="O197" i="4"/>
  <c r="N197" i="4"/>
  <c r="J197" i="4"/>
  <c r="I197" i="4"/>
  <c r="H197" i="4"/>
  <c r="AN196" i="4"/>
  <c r="AM196" i="4"/>
  <c r="AE196" i="4"/>
  <c r="AJ196" i="4" s="1"/>
  <c r="AD196" i="4"/>
  <c r="AC196" i="4"/>
  <c r="Y196" i="4"/>
  <c r="T196" i="4"/>
  <c r="S196" i="4"/>
  <c r="O196" i="4"/>
  <c r="N196" i="4"/>
  <c r="J196" i="4"/>
  <c r="I196" i="4"/>
  <c r="H196" i="4"/>
  <c r="AN195" i="4"/>
  <c r="AM195" i="4"/>
  <c r="AE195" i="4"/>
  <c r="AJ195" i="4" s="1"/>
  <c r="S195" i="4"/>
  <c r="T195" i="4" s="1"/>
  <c r="Y195" i="4" s="1"/>
  <c r="O195" i="4"/>
  <c r="N195" i="4"/>
  <c r="K195" i="4"/>
  <c r="J195" i="4"/>
  <c r="I195" i="4"/>
  <c r="H195" i="4"/>
  <c r="AN194" i="4"/>
  <c r="AM194" i="4"/>
  <c r="AJ194" i="4"/>
  <c r="AE194" i="4"/>
  <c r="Y194" i="4"/>
  <c r="AD194" i="4" s="1"/>
  <c r="S194" i="4"/>
  <c r="T194" i="4" s="1"/>
  <c r="O194" i="4"/>
  <c r="N194" i="4"/>
  <c r="J194" i="4"/>
  <c r="I194" i="4"/>
  <c r="H194" i="4"/>
  <c r="AN193" i="4"/>
  <c r="AM193" i="4"/>
  <c r="AG193" i="4"/>
  <c r="AF193" i="4"/>
  <c r="AO193" i="4" s="1"/>
  <c r="AE193" i="4"/>
  <c r="AJ193" i="4" s="1"/>
  <c r="AC193" i="4"/>
  <c r="Y193" i="4"/>
  <c r="AD193" i="4" s="1"/>
  <c r="S193" i="4"/>
  <c r="T193" i="4" s="1"/>
  <c r="O193" i="4"/>
  <c r="N193" i="4"/>
  <c r="K193" i="4"/>
  <c r="J193" i="4"/>
  <c r="I193" i="4"/>
  <c r="H193" i="4"/>
  <c r="AN192" i="4"/>
  <c r="AM192" i="4"/>
  <c r="AJ192" i="4"/>
  <c r="AE192" i="4"/>
  <c r="T192" i="4"/>
  <c r="Y192" i="4" s="1"/>
  <c r="S192" i="4"/>
  <c r="O192" i="4"/>
  <c r="N192" i="4"/>
  <c r="K192" i="4"/>
  <c r="J192" i="4"/>
  <c r="I192" i="4"/>
  <c r="H192" i="4"/>
  <c r="AN191" i="4"/>
  <c r="AM191" i="4"/>
  <c r="AJ191" i="4"/>
  <c r="AE191" i="4"/>
  <c r="S191" i="4"/>
  <c r="T191" i="4" s="1"/>
  <c r="Y191" i="4" s="1"/>
  <c r="O191" i="4"/>
  <c r="N191" i="4"/>
  <c r="J191" i="4"/>
  <c r="I191" i="4"/>
  <c r="H191" i="4"/>
  <c r="AN190" i="4"/>
  <c r="AM190" i="4"/>
  <c r="AJ190" i="4"/>
  <c r="AE190" i="4"/>
  <c r="AD190" i="4"/>
  <c r="S190" i="4"/>
  <c r="T190" i="4" s="1"/>
  <c r="Y190" i="4" s="1"/>
  <c r="AC190" i="4" s="1"/>
  <c r="O190" i="4"/>
  <c r="N190" i="4"/>
  <c r="J190" i="4"/>
  <c r="I190" i="4"/>
  <c r="H190" i="4"/>
  <c r="AN189" i="4"/>
  <c r="AM189" i="4"/>
  <c r="AJ189" i="4"/>
  <c r="AE189" i="4"/>
  <c r="S189" i="4"/>
  <c r="T189" i="4" s="1"/>
  <c r="Y189" i="4" s="1"/>
  <c r="O189" i="4"/>
  <c r="N189" i="4"/>
  <c r="J189" i="4"/>
  <c r="I189" i="4"/>
  <c r="H189" i="4"/>
  <c r="AN188" i="4"/>
  <c r="AM188" i="4"/>
  <c r="AE188" i="4"/>
  <c r="AJ188" i="4" s="1"/>
  <c r="T188" i="4"/>
  <c r="Y188" i="4" s="1"/>
  <c r="AD188" i="4" s="1"/>
  <c r="S188" i="4"/>
  <c r="O188" i="4"/>
  <c r="N188" i="4"/>
  <c r="J188" i="4"/>
  <c r="I188" i="4"/>
  <c r="H188" i="4"/>
  <c r="AN187" i="4"/>
  <c r="AM187" i="4"/>
  <c r="AE187" i="4"/>
  <c r="AJ187" i="4" s="1"/>
  <c r="S187" i="4"/>
  <c r="T187" i="4" s="1"/>
  <c r="Y187" i="4" s="1"/>
  <c r="O187" i="4"/>
  <c r="N187" i="4"/>
  <c r="J187" i="4"/>
  <c r="K187" i="4" s="1"/>
  <c r="I187" i="4"/>
  <c r="H187" i="4"/>
  <c r="AN186" i="4"/>
  <c r="AM186" i="4"/>
  <c r="AJ186" i="4"/>
  <c r="AE186" i="4"/>
  <c r="Y186" i="4"/>
  <c r="AD186" i="4" s="1"/>
  <c r="AK186" i="4" s="1"/>
  <c r="T186" i="4"/>
  <c r="S186" i="4"/>
  <c r="O186" i="4"/>
  <c r="N186" i="4"/>
  <c r="J186" i="4"/>
  <c r="I186" i="4"/>
  <c r="K186" i="4" s="1"/>
  <c r="H186" i="4"/>
  <c r="AN185" i="4"/>
  <c r="AM185" i="4"/>
  <c r="AG185" i="4"/>
  <c r="AE185" i="4"/>
  <c r="AJ185" i="4" s="1"/>
  <c r="AC185" i="4"/>
  <c r="Y185" i="4"/>
  <c r="AD185" i="4" s="1"/>
  <c r="S185" i="4"/>
  <c r="T185" i="4" s="1"/>
  <c r="O185" i="4"/>
  <c r="N185" i="4"/>
  <c r="K185" i="4"/>
  <c r="AF185" i="4" s="1"/>
  <c r="AO185" i="4" s="1"/>
  <c r="J185" i="4"/>
  <c r="I185" i="4"/>
  <c r="H185" i="4"/>
  <c r="AN184" i="4"/>
  <c r="AM184" i="4"/>
  <c r="AJ184" i="4"/>
  <c r="AG184" i="4"/>
  <c r="AE184" i="4"/>
  <c r="T184" i="4"/>
  <c r="Y184" i="4" s="1"/>
  <c r="S184" i="4"/>
  <c r="O184" i="4"/>
  <c r="N184" i="4"/>
  <c r="K184" i="4"/>
  <c r="J184" i="4"/>
  <c r="I184" i="4"/>
  <c r="H184" i="4"/>
  <c r="AN183" i="4"/>
  <c r="AM183" i="4"/>
  <c r="AJ183" i="4"/>
  <c r="AE183" i="4"/>
  <c r="AC183" i="4"/>
  <c r="Y183" i="4"/>
  <c r="AD183" i="4" s="1"/>
  <c r="T183" i="4"/>
  <c r="S183" i="4"/>
  <c r="O183" i="4"/>
  <c r="N183" i="4"/>
  <c r="J183" i="4"/>
  <c r="I183" i="4"/>
  <c r="H183" i="4"/>
  <c r="AN182" i="4"/>
  <c r="AM182" i="4"/>
  <c r="AJ182" i="4"/>
  <c r="AE182" i="4"/>
  <c r="AD182" i="4"/>
  <c r="AC182" i="4"/>
  <c r="S182" i="4"/>
  <c r="T182" i="4" s="1"/>
  <c r="Y182" i="4" s="1"/>
  <c r="O182" i="4"/>
  <c r="N182" i="4"/>
  <c r="J182" i="4"/>
  <c r="I182" i="4"/>
  <c r="H182" i="4"/>
  <c r="AN181" i="4"/>
  <c r="AM181" i="4"/>
  <c r="AJ181" i="4"/>
  <c r="AE181" i="4"/>
  <c r="S181" i="4"/>
  <c r="T181" i="4" s="1"/>
  <c r="Y181" i="4" s="1"/>
  <c r="AD181" i="4" s="1"/>
  <c r="O181" i="4"/>
  <c r="N181" i="4"/>
  <c r="J181" i="4"/>
  <c r="I181" i="4"/>
  <c r="H181" i="4"/>
  <c r="AN180" i="4"/>
  <c r="AM180" i="4"/>
  <c r="AE180" i="4"/>
  <c r="AJ180" i="4" s="1"/>
  <c r="AD180" i="4"/>
  <c r="AC180" i="4"/>
  <c r="Y180" i="4"/>
  <c r="T180" i="4"/>
  <c r="S180" i="4"/>
  <c r="O180" i="4"/>
  <c r="N180" i="4"/>
  <c r="J180" i="4"/>
  <c r="I180" i="4"/>
  <c r="H180" i="4"/>
  <c r="AN179" i="4"/>
  <c r="AM179" i="4"/>
  <c r="AE179" i="4"/>
  <c r="AJ179" i="4" s="1"/>
  <c r="S179" i="4"/>
  <c r="T179" i="4" s="1"/>
  <c r="Y179" i="4" s="1"/>
  <c r="O179" i="4"/>
  <c r="N179" i="4"/>
  <c r="K179" i="4"/>
  <c r="J179" i="4"/>
  <c r="I179" i="4"/>
  <c r="H179" i="4"/>
  <c r="AN178" i="4"/>
  <c r="AM178" i="4"/>
  <c r="AJ178" i="4"/>
  <c r="AE178" i="4"/>
  <c r="Y178" i="4"/>
  <c r="AD178" i="4" s="1"/>
  <c r="S178" i="4"/>
  <c r="T178" i="4" s="1"/>
  <c r="O178" i="4"/>
  <c r="N178" i="4"/>
  <c r="J178" i="4"/>
  <c r="I178" i="4"/>
  <c r="H178" i="4"/>
  <c r="AN177" i="4"/>
  <c r="AM177" i="4"/>
  <c r="AG177" i="4"/>
  <c r="AF177" i="4"/>
  <c r="AO177" i="4" s="1"/>
  <c r="AE177" i="4"/>
  <c r="AJ177" i="4" s="1"/>
  <c r="AC177" i="4"/>
  <c r="Y177" i="4"/>
  <c r="AD177" i="4" s="1"/>
  <c r="S177" i="4"/>
  <c r="T177" i="4" s="1"/>
  <c r="O177" i="4"/>
  <c r="N177" i="4"/>
  <c r="K177" i="4"/>
  <c r="J177" i="4"/>
  <c r="I177" i="4"/>
  <c r="H177" i="4"/>
  <c r="AN176" i="4"/>
  <c r="AM176" i="4"/>
  <c r="AJ176" i="4"/>
  <c r="AE176" i="4"/>
  <c r="T176" i="4"/>
  <c r="Y176" i="4" s="1"/>
  <c r="S176" i="4"/>
  <c r="O176" i="4"/>
  <c r="N176" i="4"/>
  <c r="K176" i="4"/>
  <c r="J176" i="4"/>
  <c r="I176" i="4"/>
  <c r="H176" i="4"/>
  <c r="AN175" i="4"/>
  <c r="AM175" i="4"/>
  <c r="AJ175" i="4"/>
  <c r="AE175" i="4"/>
  <c r="S175" i="4"/>
  <c r="T175" i="4" s="1"/>
  <c r="Y175" i="4" s="1"/>
  <c r="O175" i="4"/>
  <c r="N175" i="4"/>
  <c r="J175" i="4"/>
  <c r="I175" i="4"/>
  <c r="H175" i="4"/>
  <c r="AN174" i="4"/>
  <c r="AM174" i="4"/>
  <c r="AJ174" i="4"/>
  <c r="AE174" i="4"/>
  <c r="AD174" i="4"/>
  <c r="S174" i="4"/>
  <c r="T174" i="4" s="1"/>
  <c r="Y174" i="4" s="1"/>
  <c r="AC174" i="4" s="1"/>
  <c r="O174" i="4"/>
  <c r="N174" i="4"/>
  <c r="J174" i="4"/>
  <c r="I174" i="4"/>
  <c r="H174" i="4"/>
  <c r="AN173" i="4"/>
  <c r="AM173" i="4"/>
  <c r="AJ173" i="4"/>
  <c r="AE173" i="4"/>
  <c r="S173" i="4"/>
  <c r="T173" i="4" s="1"/>
  <c r="Y173" i="4" s="1"/>
  <c r="O173" i="4"/>
  <c r="N173" i="4"/>
  <c r="J173" i="4"/>
  <c r="I173" i="4"/>
  <c r="H173" i="4"/>
  <c r="AN172" i="4"/>
  <c r="AM172" i="4"/>
  <c r="AE172" i="4"/>
  <c r="AJ172" i="4" s="1"/>
  <c r="AD172" i="4"/>
  <c r="T172" i="4"/>
  <c r="Y172" i="4" s="1"/>
  <c r="AC172" i="4" s="1"/>
  <c r="S172" i="4"/>
  <c r="O172" i="4"/>
  <c r="N172" i="4"/>
  <c r="J172" i="4"/>
  <c r="I172" i="4"/>
  <c r="H172" i="4"/>
  <c r="AN171" i="4"/>
  <c r="AM171" i="4"/>
  <c r="AE171" i="4"/>
  <c r="AJ171" i="4" s="1"/>
  <c r="T171" i="4"/>
  <c r="Y171" i="4" s="1"/>
  <c r="S171" i="4"/>
  <c r="O171" i="4"/>
  <c r="N171" i="4"/>
  <c r="J171" i="4"/>
  <c r="K171" i="4" s="1"/>
  <c r="I171" i="4"/>
  <c r="H171" i="4"/>
  <c r="AN170" i="4"/>
  <c r="AM170" i="4"/>
  <c r="AJ170" i="4"/>
  <c r="AE170" i="4"/>
  <c r="S170" i="4"/>
  <c r="T170" i="4" s="1"/>
  <c r="Y170" i="4" s="1"/>
  <c r="O170" i="4"/>
  <c r="N170" i="4"/>
  <c r="J170" i="4"/>
  <c r="I170" i="4"/>
  <c r="K170" i="4" s="1"/>
  <c r="H170" i="4"/>
  <c r="AN169" i="4"/>
  <c r="AM169" i="4"/>
  <c r="AG169" i="4"/>
  <c r="AE169" i="4"/>
  <c r="AJ169" i="4" s="1"/>
  <c r="Y169" i="4"/>
  <c r="AD169" i="4" s="1"/>
  <c r="S169" i="4"/>
  <c r="T169" i="4" s="1"/>
  <c r="O169" i="4"/>
  <c r="N169" i="4"/>
  <c r="K169" i="4"/>
  <c r="AF169" i="4" s="1"/>
  <c r="AO169" i="4" s="1"/>
  <c r="J169" i="4"/>
  <c r="I169" i="4"/>
  <c r="H169" i="4"/>
  <c r="AN168" i="4"/>
  <c r="AM168" i="4"/>
  <c r="AJ168" i="4"/>
  <c r="AG168" i="4"/>
  <c r="AE168" i="4"/>
  <c r="Y168" i="4"/>
  <c r="T168" i="4"/>
  <c r="S168" i="4"/>
  <c r="O168" i="4"/>
  <c r="N168" i="4"/>
  <c r="K168" i="4"/>
  <c r="J168" i="4"/>
  <c r="I168" i="4"/>
  <c r="H168" i="4"/>
  <c r="AN167" i="4"/>
  <c r="AM167" i="4"/>
  <c r="AJ167" i="4"/>
  <c r="AE167" i="4"/>
  <c r="AC167" i="4"/>
  <c r="Y167" i="4"/>
  <c r="AD167" i="4" s="1"/>
  <c r="S167" i="4"/>
  <c r="T167" i="4" s="1"/>
  <c r="O167" i="4"/>
  <c r="N167" i="4"/>
  <c r="J167" i="4"/>
  <c r="I167" i="4"/>
  <c r="H167" i="4"/>
  <c r="AN166" i="4"/>
  <c r="AM166" i="4"/>
  <c r="AE166" i="4"/>
  <c r="AJ166" i="4" s="1"/>
  <c r="AD166" i="4"/>
  <c r="S166" i="4"/>
  <c r="T166" i="4" s="1"/>
  <c r="Y166" i="4" s="1"/>
  <c r="AC166" i="4" s="1"/>
  <c r="O166" i="4"/>
  <c r="N166" i="4"/>
  <c r="J166" i="4"/>
  <c r="I166" i="4"/>
  <c r="H166" i="4"/>
  <c r="AN165" i="4"/>
  <c r="AM165" i="4"/>
  <c r="AJ165" i="4"/>
  <c r="AE165" i="4"/>
  <c r="AC165" i="4"/>
  <c r="S165" i="4"/>
  <c r="T165" i="4" s="1"/>
  <c r="Y165" i="4" s="1"/>
  <c r="AD165" i="4" s="1"/>
  <c r="O165" i="4"/>
  <c r="N165" i="4"/>
  <c r="J165" i="4"/>
  <c r="I165" i="4"/>
  <c r="H165" i="4"/>
  <c r="AN164" i="4"/>
  <c r="AM164" i="4"/>
  <c r="AE164" i="4"/>
  <c r="AJ164" i="4" s="1"/>
  <c r="AD164" i="4"/>
  <c r="AC164" i="4"/>
  <c r="T164" i="4"/>
  <c r="Y164" i="4" s="1"/>
  <c r="S164" i="4"/>
  <c r="O164" i="4"/>
  <c r="N164" i="4"/>
  <c r="J164" i="4"/>
  <c r="I164" i="4"/>
  <c r="H164" i="4"/>
  <c r="AN163" i="4"/>
  <c r="AM163" i="4"/>
  <c r="AJ163" i="4"/>
  <c r="AG163" i="4"/>
  <c r="AE163" i="4"/>
  <c r="S163" i="4"/>
  <c r="T163" i="4" s="1"/>
  <c r="Y163" i="4" s="1"/>
  <c r="O163" i="4"/>
  <c r="N163" i="4"/>
  <c r="J163" i="4"/>
  <c r="K163" i="4" s="1"/>
  <c r="I163" i="4"/>
  <c r="H163" i="4"/>
  <c r="AN162" i="4"/>
  <c r="AM162" i="4"/>
  <c r="AJ162" i="4"/>
  <c r="AE162" i="4"/>
  <c r="AD162" i="4"/>
  <c r="AK162" i="4" s="1"/>
  <c r="AC162" i="4"/>
  <c r="S162" i="4"/>
  <c r="T162" i="4" s="1"/>
  <c r="Y162" i="4" s="1"/>
  <c r="O162" i="4"/>
  <c r="N162" i="4"/>
  <c r="J162" i="4"/>
  <c r="I162" i="4"/>
  <c r="K162" i="4" s="1"/>
  <c r="H162" i="4"/>
  <c r="AN161" i="4"/>
  <c r="AM161" i="4"/>
  <c r="AJ161" i="4"/>
  <c r="AE161" i="4"/>
  <c r="S161" i="4"/>
  <c r="T161" i="4" s="1"/>
  <c r="Y161" i="4" s="1"/>
  <c r="O161" i="4"/>
  <c r="N161" i="4"/>
  <c r="J161" i="4"/>
  <c r="I161" i="4"/>
  <c r="K161" i="4" s="1"/>
  <c r="H161" i="4"/>
  <c r="AN160" i="4"/>
  <c r="AM160" i="4"/>
  <c r="AE160" i="4"/>
  <c r="AJ160" i="4" s="1"/>
  <c r="T160" i="4"/>
  <c r="Y160" i="4" s="1"/>
  <c r="S160" i="4"/>
  <c r="O160" i="4"/>
  <c r="N160" i="4"/>
  <c r="K160" i="4"/>
  <c r="J160" i="4"/>
  <c r="I160" i="4"/>
  <c r="H160" i="4"/>
  <c r="AN159" i="4"/>
  <c r="AM159" i="4"/>
  <c r="AJ159" i="4"/>
  <c r="AE159" i="4"/>
  <c r="S159" i="4"/>
  <c r="T159" i="4" s="1"/>
  <c r="Y159" i="4" s="1"/>
  <c r="O159" i="4"/>
  <c r="N159" i="4"/>
  <c r="K159" i="4"/>
  <c r="J159" i="4"/>
  <c r="I159" i="4"/>
  <c r="H159" i="4"/>
  <c r="AN158" i="4"/>
  <c r="AM158" i="4"/>
  <c r="AJ158" i="4"/>
  <c r="AE158" i="4"/>
  <c r="AD158" i="4"/>
  <c r="S158" i="4"/>
  <c r="T158" i="4" s="1"/>
  <c r="Y158" i="4" s="1"/>
  <c r="AC158" i="4" s="1"/>
  <c r="O158" i="4"/>
  <c r="N158" i="4"/>
  <c r="J158" i="4"/>
  <c r="I158" i="4"/>
  <c r="K158" i="4" s="1"/>
  <c r="AF158" i="4" s="1"/>
  <c r="AO158" i="4" s="1"/>
  <c r="H158" i="4"/>
  <c r="AN157" i="4"/>
  <c r="AM157" i="4"/>
  <c r="AE157" i="4"/>
  <c r="AJ157" i="4" s="1"/>
  <c r="Y157" i="4"/>
  <c r="T157" i="4"/>
  <c r="S157" i="4"/>
  <c r="O157" i="4"/>
  <c r="N157" i="4"/>
  <c r="J157" i="4"/>
  <c r="I157" i="4"/>
  <c r="K157" i="4" s="1"/>
  <c r="H157" i="4"/>
  <c r="AN156" i="4"/>
  <c r="AM156" i="4"/>
  <c r="AE156" i="4"/>
  <c r="AJ156" i="4" s="1"/>
  <c r="Y156" i="4"/>
  <c r="T156" i="4"/>
  <c r="S156" i="4"/>
  <c r="O156" i="4"/>
  <c r="N156" i="4"/>
  <c r="K156" i="4"/>
  <c r="J156" i="4"/>
  <c r="I156" i="4"/>
  <c r="H156" i="4"/>
  <c r="AN155" i="4"/>
  <c r="AM155" i="4"/>
  <c r="AJ155" i="4"/>
  <c r="AE155" i="4"/>
  <c r="T155" i="4"/>
  <c r="Y155" i="4" s="1"/>
  <c r="S155" i="4"/>
  <c r="O155" i="4"/>
  <c r="N155" i="4"/>
  <c r="K155" i="4"/>
  <c r="J155" i="4"/>
  <c r="I155" i="4"/>
  <c r="H155" i="4"/>
  <c r="AN154" i="4"/>
  <c r="AM154" i="4"/>
  <c r="AJ154" i="4"/>
  <c r="AE154" i="4"/>
  <c r="S154" i="4"/>
  <c r="T154" i="4" s="1"/>
  <c r="Y154" i="4" s="1"/>
  <c r="AD154" i="4" s="1"/>
  <c r="O154" i="4"/>
  <c r="N154" i="4"/>
  <c r="J154" i="4"/>
  <c r="I154" i="4"/>
  <c r="K154" i="4" s="1"/>
  <c r="AF154" i="4" s="1"/>
  <c r="AO154" i="4" s="1"/>
  <c r="H154" i="4"/>
  <c r="AN153" i="4"/>
  <c r="AM153" i="4"/>
  <c r="AJ153" i="4"/>
  <c r="AE153" i="4"/>
  <c r="AC153" i="4"/>
  <c r="Y153" i="4"/>
  <c r="AD153" i="4" s="1"/>
  <c r="S153" i="4"/>
  <c r="T153" i="4" s="1"/>
  <c r="O153" i="4"/>
  <c r="N153" i="4"/>
  <c r="J153" i="4"/>
  <c r="I153" i="4"/>
  <c r="K153" i="4" s="1"/>
  <c r="AF153" i="4" s="1"/>
  <c r="AO153" i="4" s="1"/>
  <c r="H153" i="4"/>
  <c r="AN152" i="4"/>
  <c r="AM152" i="4"/>
  <c r="AE152" i="4"/>
  <c r="AJ152" i="4" s="1"/>
  <c r="T152" i="4"/>
  <c r="Y152" i="4" s="1"/>
  <c r="S152" i="4"/>
  <c r="O152" i="4"/>
  <c r="N152" i="4"/>
  <c r="K152" i="4"/>
  <c r="J152" i="4"/>
  <c r="I152" i="4"/>
  <c r="H152" i="4"/>
  <c r="AN151" i="4"/>
  <c r="AM151" i="4"/>
  <c r="AE151" i="4"/>
  <c r="AJ151" i="4" s="1"/>
  <c r="S151" i="4"/>
  <c r="T151" i="4" s="1"/>
  <c r="Y151" i="4" s="1"/>
  <c r="O151" i="4"/>
  <c r="N151" i="4"/>
  <c r="K151" i="4"/>
  <c r="J151" i="4"/>
  <c r="I151" i="4"/>
  <c r="H151" i="4"/>
  <c r="AN150" i="4"/>
  <c r="AM150" i="4"/>
  <c r="AJ150" i="4"/>
  <c r="AE150" i="4"/>
  <c r="AD150" i="4"/>
  <c r="AC150" i="4"/>
  <c r="S150" i="4"/>
  <c r="T150" i="4" s="1"/>
  <c r="Y150" i="4" s="1"/>
  <c r="O150" i="4"/>
  <c r="N150" i="4"/>
  <c r="J150" i="4"/>
  <c r="I150" i="4"/>
  <c r="H150" i="4"/>
  <c r="AN149" i="4"/>
  <c r="AM149" i="4"/>
  <c r="AE149" i="4"/>
  <c r="AJ149" i="4" s="1"/>
  <c r="AC149" i="4"/>
  <c r="Y149" i="4"/>
  <c r="AD149" i="4" s="1"/>
  <c r="T149" i="4"/>
  <c r="S149" i="4"/>
  <c r="O149" i="4"/>
  <c r="N149" i="4"/>
  <c r="J149" i="4"/>
  <c r="I149" i="4"/>
  <c r="H149" i="4"/>
  <c r="AN148" i="4"/>
  <c r="AM148" i="4"/>
  <c r="AE148" i="4"/>
  <c r="AJ148" i="4" s="1"/>
  <c r="T148" i="4"/>
  <c r="Y148" i="4" s="1"/>
  <c r="S148" i="4"/>
  <c r="O148" i="4"/>
  <c r="N148" i="4"/>
  <c r="K148" i="4"/>
  <c r="J148" i="4"/>
  <c r="I148" i="4"/>
  <c r="H148" i="4"/>
  <c r="AN147" i="4"/>
  <c r="AM147" i="4"/>
  <c r="AE147" i="4"/>
  <c r="AJ147" i="4" s="1"/>
  <c r="S147" i="4"/>
  <c r="T147" i="4" s="1"/>
  <c r="Y147" i="4" s="1"/>
  <c r="O147" i="4"/>
  <c r="N147" i="4"/>
  <c r="J147" i="4"/>
  <c r="K147" i="4" s="1"/>
  <c r="I147" i="4"/>
  <c r="H147" i="4"/>
  <c r="AN146" i="4"/>
  <c r="AM146" i="4"/>
  <c r="AJ146" i="4"/>
  <c r="AE146" i="4"/>
  <c r="S146" i="4"/>
  <c r="T146" i="4" s="1"/>
  <c r="Y146" i="4" s="1"/>
  <c r="AD146" i="4" s="1"/>
  <c r="O146" i="4"/>
  <c r="N146" i="4"/>
  <c r="J146" i="4"/>
  <c r="I146" i="4"/>
  <c r="H146" i="4"/>
  <c r="AN145" i="4"/>
  <c r="AM145" i="4"/>
  <c r="AJ145" i="4"/>
  <c r="AE145" i="4"/>
  <c r="S145" i="4"/>
  <c r="T145" i="4" s="1"/>
  <c r="Y145" i="4" s="1"/>
  <c r="O145" i="4"/>
  <c r="N145" i="4"/>
  <c r="J145" i="4"/>
  <c r="I145" i="4"/>
  <c r="K145" i="4" s="1"/>
  <c r="H145" i="4"/>
  <c r="AN144" i="4"/>
  <c r="AM144" i="4"/>
  <c r="AE144" i="4"/>
  <c r="AJ144" i="4" s="1"/>
  <c r="Y144" i="4"/>
  <c r="T144" i="4"/>
  <c r="S144" i="4"/>
  <c r="O144" i="4"/>
  <c r="N144" i="4"/>
  <c r="K144" i="4"/>
  <c r="J144" i="4"/>
  <c r="I144" i="4"/>
  <c r="H144" i="4"/>
  <c r="AN143" i="4"/>
  <c r="AM143" i="4"/>
  <c r="AJ143" i="4"/>
  <c r="AE143" i="4"/>
  <c r="S143" i="4"/>
  <c r="T143" i="4" s="1"/>
  <c r="Y143" i="4" s="1"/>
  <c r="O143" i="4"/>
  <c r="N143" i="4"/>
  <c r="J143" i="4"/>
  <c r="K143" i="4" s="1"/>
  <c r="I143" i="4"/>
  <c r="H143" i="4"/>
  <c r="AN142" i="4"/>
  <c r="AM142" i="4"/>
  <c r="AJ142" i="4"/>
  <c r="AE142" i="4"/>
  <c r="S142" i="4"/>
  <c r="T142" i="4" s="1"/>
  <c r="Y142" i="4" s="1"/>
  <c r="O142" i="4"/>
  <c r="N142" i="4"/>
  <c r="J142" i="4"/>
  <c r="I142" i="4"/>
  <c r="K142" i="4" s="1"/>
  <c r="H142" i="4"/>
  <c r="AN141" i="4"/>
  <c r="AM141" i="4"/>
  <c r="AG141" i="4"/>
  <c r="AF141" i="4"/>
  <c r="AO141" i="4" s="1"/>
  <c r="AE141" i="4"/>
  <c r="AJ141" i="4" s="1"/>
  <c r="Y141" i="4"/>
  <c r="AD141" i="4" s="1"/>
  <c r="T141" i="4"/>
  <c r="S141" i="4"/>
  <c r="O141" i="4"/>
  <c r="N141" i="4"/>
  <c r="J141" i="4"/>
  <c r="I141" i="4"/>
  <c r="K141" i="4" s="1"/>
  <c r="H141" i="4"/>
  <c r="AN140" i="4"/>
  <c r="AM140" i="4"/>
  <c r="AE140" i="4"/>
  <c r="AJ140" i="4" s="1"/>
  <c r="Y140" i="4"/>
  <c r="T140" i="4"/>
  <c r="S140" i="4"/>
  <c r="O140" i="4"/>
  <c r="N140" i="4"/>
  <c r="K140" i="4"/>
  <c r="J140" i="4"/>
  <c r="I140" i="4"/>
  <c r="H140" i="4"/>
  <c r="AN139" i="4"/>
  <c r="AM139" i="4"/>
  <c r="AE139" i="4"/>
  <c r="AJ139" i="4" s="1"/>
  <c r="T139" i="4"/>
  <c r="Y139" i="4" s="1"/>
  <c r="S139" i="4"/>
  <c r="O139" i="4"/>
  <c r="N139" i="4"/>
  <c r="K139" i="4"/>
  <c r="J139" i="4"/>
  <c r="I139" i="4"/>
  <c r="H139" i="4"/>
  <c r="AN138" i="4"/>
  <c r="AM138" i="4"/>
  <c r="AJ138" i="4"/>
  <c r="AE138" i="4"/>
  <c r="S138" i="4"/>
  <c r="T138" i="4" s="1"/>
  <c r="Y138" i="4" s="1"/>
  <c r="AD138" i="4" s="1"/>
  <c r="AK138" i="4" s="1"/>
  <c r="O138" i="4"/>
  <c r="N138" i="4"/>
  <c r="J138" i="4"/>
  <c r="I138" i="4"/>
  <c r="K138" i="4" s="1"/>
  <c r="H138" i="4"/>
  <c r="AN137" i="4"/>
  <c r="AM137" i="4"/>
  <c r="AJ137" i="4"/>
  <c r="AE137" i="4"/>
  <c r="S137" i="4"/>
  <c r="T137" i="4" s="1"/>
  <c r="Y137" i="4" s="1"/>
  <c r="O137" i="4"/>
  <c r="N137" i="4"/>
  <c r="J137" i="4"/>
  <c r="I137" i="4"/>
  <c r="K137" i="4" s="1"/>
  <c r="H137" i="4"/>
  <c r="AN136" i="4"/>
  <c r="AM136" i="4"/>
  <c r="AE136" i="4"/>
  <c r="AJ136" i="4" s="1"/>
  <c r="Y136" i="4"/>
  <c r="T136" i="4"/>
  <c r="S136" i="4"/>
  <c r="O136" i="4"/>
  <c r="N136" i="4"/>
  <c r="K136" i="4"/>
  <c r="J136" i="4"/>
  <c r="I136" i="4"/>
  <c r="AG136" i="4" s="1"/>
  <c r="H136" i="4"/>
  <c r="AN135" i="4"/>
  <c r="AM135" i="4"/>
  <c r="AE135" i="4"/>
  <c r="AJ135" i="4" s="1"/>
  <c r="AD135" i="4"/>
  <c r="T135" i="4"/>
  <c r="Y135" i="4" s="1"/>
  <c r="AC135" i="4" s="1"/>
  <c r="S135" i="4"/>
  <c r="O135" i="4"/>
  <c r="N135" i="4"/>
  <c r="J135" i="4"/>
  <c r="K135" i="4" s="1"/>
  <c r="AF135" i="4" s="1"/>
  <c r="AO135" i="4" s="1"/>
  <c r="I135" i="4"/>
  <c r="AG135" i="4" s="1"/>
  <c r="H135" i="4"/>
  <c r="AN134" i="4"/>
  <c r="AM134" i="4"/>
  <c r="AJ134" i="4"/>
  <c r="AE134" i="4"/>
  <c r="AD134" i="4"/>
  <c r="AC134" i="4"/>
  <c r="S134" i="4"/>
  <c r="T134" i="4" s="1"/>
  <c r="Y134" i="4" s="1"/>
  <c r="O134" i="4"/>
  <c r="N134" i="4"/>
  <c r="J134" i="4"/>
  <c r="I134" i="4"/>
  <c r="H134" i="4"/>
  <c r="AN133" i="4"/>
  <c r="AM133" i="4"/>
  <c r="AG133" i="4"/>
  <c r="AE133" i="4"/>
  <c r="AJ133" i="4" s="1"/>
  <c r="AC133" i="4"/>
  <c r="Y133" i="4"/>
  <c r="AD133" i="4" s="1"/>
  <c r="T133" i="4"/>
  <c r="S133" i="4"/>
  <c r="O133" i="4"/>
  <c r="N133" i="4"/>
  <c r="J133" i="4"/>
  <c r="I133" i="4"/>
  <c r="K133" i="4" s="1"/>
  <c r="AF133" i="4" s="1"/>
  <c r="AO133" i="4" s="1"/>
  <c r="H133" i="4"/>
  <c r="AN132" i="4"/>
  <c r="AM132" i="4"/>
  <c r="AE132" i="4"/>
  <c r="AJ132" i="4" s="1"/>
  <c r="T132" i="4"/>
  <c r="Y132" i="4" s="1"/>
  <c r="S132" i="4"/>
  <c r="O132" i="4"/>
  <c r="N132" i="4"/>
  <c r="K132" i="4"/>
  <c r="J132" i="4"/>
  <c r="I132" i="4"/>
  <c r="H132" i="4"/>
  <c r="AN131" i="4"/>
  <c r="AM131" i="4"/>
  <c r="AJ131" i="4"/>
  <c r="AE131" i="4"/>
  <c r="S131" i="4"/>
  <c r="T131" i="4" s="1"/>
  <c r="Y131" i="4" s="1"/>
  <c r="O131" i="4"/>
  <c r="N131" i="4"/>
  <c r="J131" i="4"/>
  <c r="K131" i="4" s="1"/>
  <c r="I131" i="4"/>
  <c r="H131" i="4"/>
  <c r="AN130" i="4"/>
  <c r="AM130" i="4"/>
  <c r="AJ130" i="4"/>
  <c r="AE130" i="4"/>
  <c r="AD130" i="4"/>
  <c r="AK130" i="4" s="1"/>
  <c r="AC130" i="4"/>
  <c r="S130" i="4"/>
  <c r="T130" i="4" s="1"/>
  <c r="Y130" i="4" s="1"/>
  <c r="O130" i="4"/>
  <c r="N130" i="4"/>
  <c r="J130" i="4"/>
  <c r="I130" i="4"/>
  <c r="K130" i="4" s="1"/>
  <c r="H130" i="4"/>
  <c r="AN129" i="4"/>
  <c r="AM129" i="4"/>
  <c r="AE129" i="4"/>
  <c r="AJ129" i="4" s="1"/>
  <c r="S129" i="4"/>
  <c r="T129" i="4" s="1"/>
  <c r="Y129" i="4" s="1"/>
  <c r="O129" i="4"/>
  <c r="N129" i="4"/>
  <c r="J129" i="4"/>
  <c r="I129" i="4"/>
  <c r="K129" i="4" s="1"/>
  <c r="H129" i="4"/>
  <c r="AN128" i="4"/>
  <c r="AM128" i="4"/>
  <c r="AE128" i="4"/>
  <c r="AJ128" i="4" s="1"/>
  <c r="T128" i="4"/>
  <c r="Y128" i="4" s="1"/>
  <c r="S128" i="4"/>
  <c r="O128" i="4"/>
  <c r="N128" i="4"/>
  <c r="K128" i="4"/>
  <c r="J128" i="4"/>
  <c r="I128" i="4"/>
  <c r="H128" i="4"/>
  <c r="AN127" i="4"/>
  <c r="AM127" i="4"/>
  <c r="AE127" i="4"/>
  <c r="AJ127" i="4" s="1"/>
  <c r="S127" i="4"/>
  <c r="T127" i="4" s="1"/>
  <c r="Y127" i="4" s="1"/>
  <c r="O127" i="4"/>
  <c r="N127" i="4"/>
  <c r="J127" i="4"/>
  <c r="K127" i="4" s="1"/>
  <c r="I127" i="4"/>
  <c r="AG127" i="4" s="1"/>
  <c r="H127" i="4"/>
  <c r="AN126" i="4"/>
  <c r="AM126" i="4"/>
  <c r="AJ126" i="4"/>
  <c r="AE126" i="4"/>
  <c r="AD126" i="4"/>
  <c r="AK126" i="4" s="1"/>
  <c r="AC126" i="4"/>
  <c r="S126" i="4"/>
  <c r="T126" i="4" s="1"/>
  <c r="Y126" i="4" s="1"/>
  <c r="O126" i="4"/>
  <c r="N126" i="4"/>
  <c r="J126" i="4"/>
  <c r="I126" i="4"/>
  <c r="K126" i="4" s="1"/>
  <c r="H126" i="4"/>
  <c r="AN125" i="4"/>
  <c r="AM125" i="4"/>
  <c r="AE125" i="4"/>
  <c r="AJ125" i="4" s="1"/>
  <c r="Y125" i="4"/>
  <c r="AD125" i="4" s="1"/>
  <c r="AK125" i="4" s="1"/>
  <c r="T125" i="4"/>
  <c r="S125" i="4"/>
  <c r="O125" i="4"/>
  <c r="N125" i="4"/>
  <c r="J125" i="4"/>
  <c r="I125" i="4"/>
  <c r="K125" i="4" s="1"/>
  <c r="AF125" i="4" s="1"/>
  <c r="AO125" i="4" s="1"/>
  <c r="H125" i="4"/>
  <c r="AN124" i="4"/>
  <c r="AM124" i="4"/>
  <c r="AE124" i="4"/>
  <c r="AJ124" i="4" s="1"/>
  <c r="T124" i="4"/>
  <c r="Y124" i="4" s="1"/>
  <c r="S124" i="4"/>
  <c r="O124" i="4"/>
  <c r="N124" i="4"/>
  <c r="K124" i="4"/>
  <c r="J124" i="4"/>
  <c r="I124" i="4"/>
  <c r="H124" i="4"/>
  <c r="AN123" i="4"/>
  <c r="AM123" i="4"/>
  <c r="AJ123" i="4"/>
  <c r="AE123" i="4"/>
  <c r="S123" i="4"/>
  <c r="T123" i="4" s="1"/>
  <c r="Y123" i="4" s="1"/>
  <c r="O123" i="4"/>
  <c r="N123" i="4"/>
  <c r="J123" i="4"/>
  <c r="K123" i="4" s="1"/>
  <c r="I123" i="4"/>
  <c r="H123" i="4"/>
  <c r="AN122" i="4"/>
  <c r="AM122" i="4"/>
  <c r="AJ122" i="4"/>
  <c r="AE122" i="4"/>
  <c r="S122" i="4"/>
  <c r="T122" i="4" s="1"/>
  <c r="Y122" i="4" s="1"/>
  <c r="AD122" i="4" s="1"/>
  <c r="O122" i="4"/>
  <c r="N122" i="4"/>
  <c r="J122" i="4"/>
  <c r="I122" i="4"/>
  <c r="K122" i="4" s="1"/>
  <c r="AF122" i="4" s="1"/>
  <c r="AO122" i="4" s="1"/>
  <c r="H122" i="4"/>
  <c r="AN121" i="4"/>
  <c r="AM121" i="4"/>
  <c r="AE121" i="4"/>
  <c r="AJ121" i="4" s="1"/>
  <c r="S121" i="4"/>
  <c r="T121" i="4" s="1"/>
  <c r="Y121" i="4" s="1"/>
  <c r="O121" i="4"/>
  <c r="N121" i="4"/>
  <c r="J121" i="4"/>
  <c r="I121" i="4"/>
  <c r="K121" i="4" s="1"/>
  <c r="H121" i="4"/>
  <c r="AN120" i="4"/>
  <c r="AM120" i="4"/>
  <c r="AE120" i="4"/>
  <c r="AJ120" i="4" s="1"/>
  <c r="T120" i="4"/>
  <c r="Y120" i="4" s="1"/>
  <c r="S120" i="4"/>
  <c r="O120" i="4"/>
  <c r="N120" i="4"/>
  <c r="K120" i="4"/>
  <c r="J120" i="4"/>
  <c r="I120" i="4"/>
  <c r="H120" i="4"/>
  <c r="AN119" i="4"/>
  <c r="AM119" i="4"/>
  <c r="AJ119" i="4"/>
  <c r="AE119" i="4"/>
  <c r="S119" i="4"/>
  <c r="T119" i="4" s="1"/>
  <c r="Y119" i="4" s="1"/>
  <c r="O119" i="4"/>
  <c r="N119" i="4"/>
  <c r="J119" i="4"/>
  <c r="K119" i="4" s="1"/>
  <c r="I119" i="4"/>
  <c r="H119" i="4"/>
  <c r="AN118" i="4"/>
  <c r="AM118" i="4"/>
  <c r="AJ118" i="4"/>
  <c r="AE118" i="4"/>
  <c r="S118" i="4"/>
  <c r="T118" i="4" s="1"/>
  <c r="Y118" i="4" s="1"/>
  <c r="AD118" i="4" s="1"/>
  <c r="AK118" i="4" s="1"/>
  <c r="O118" i="4"/>
  <c r="N118" i="4"/>
  <c r="J118" i="4"/>
  <c r="I118" i="4"/>
  <c r="K118" i="4" s="1"/>
  <c r="H118" i="4"/>
  <c r="AN117" i="4"/>
  <c r="AM117" i="4"/>
  <c r="AE117" i="4"/>
  <c r="AJ117" i="4" s="1"/>
  <c r="Y117" i="4"/>
  <c r="T117" i="4"/>
  <c r="S117" i="4"/>
  <c r="O117" i="4"/>
  <c r="N117" i="4"/>
  <c r="J117" i="4"/>
  <c r="I117" i="4"/>
  <c r="K117" i="4" s="1"/>
  <c r="H117" i="4"/>
  <c r="AN116" i="4"/>
  <c r="AM116" i="4"/>
  <c r="AE116" i="4"/>
  <c r="AJ116" i="4" s="1"/>
  <c r="Y116" i="4"/>
  <c r="T116" i="4"/>
  <c r="S116" i="4"/>
  <c r="O116" i="4"/>
  <c r="N116" i="4"/>
  <c r="K116" i="4"/>
  <c r="J116" i="4"/>
  <c r="I116" i="4"/>
  <c r="H116" i="4"/>
  <c r="AN115" i="4"/>
  <c r="AM115" i="4"/>
  <c r="AJ115" i="4"/>
  <c r="AE115" i="4"/>
  <c r="T115" i="4"/>
  <c r="Y115" i="4" s="1"/>
  <c r="S115" i="4"/>
  <c r="O115" i="4"/>
  <c r="N115" i="4"/>
  <c r="K115" i="4"/>
  <c r="J115" i="4"/>
  <c r="I115" i="4"/>
  <c r="H115" i="4"/>
  <c r="AN114" i="4"/>
  <c r="AM114" i="4"/>
  <c r="AJ114" i="4"/>
  <c r="AE114" i="4"/>
  <c r="S114" i="4"/>
  <c r="T114" i="4" s="1"/>
  <c r="Y114" i="4" s="1"/>
  <c r="AD114" i="4" s="1"/>
  <c r="AK114" i="4" s="1"/>
  <c r="O114" i="4"/>
  <c r="N114" i="4"/>
  <c r="J114" i="4"/>
  <c r="I114" i="4"/>
  <c r="K114" i="4" s="1"/>
  <c r="H114" i="4"/>
  <c r="AN113" i="4"/>
  <c r="AM113" i="4"/>
  <c r="AE113" i="4"/>
  <c r="AJ113" i="4" s="1"/>
  <c r="AC113" i="4"/>
  <c r="Y113" i="4"/>
  <c r="S113" i="4"/>
  <c r="T113" i="4" s="1"/>
  <c r="O113" i="4"/>
  <c r="N113" i="4"/>
  <c r="J113" i="4"/>
  <c r="I113" i="4"/>
  <c r="K113" i="4" s="1"/>
  <c r="H113" i="4"/>
  <c r="AN112" i="4"/>
  <c r="AM112" i="4"/>
  <c r="AE112" i="4"/>
  <c r="AJ112" i="4" s="1"/>
  <c r="S112" i="4"/>
  <c r="T112" i="4" s="1"/>
  <c r="Y112" i="4" s="1"/>
  <c r="O112" i="4"/>
  <c r="N112" i="4"/>
  <c r="K112" i="4"/>
  <c r="J112" i="4"/>
  <c r="I112" i="4"/>
  <c r="H112" i="4"/>
  <c r="AN111" i="4"/>
  <c r="AM111" i="4"/>
  <c r="AJ111" i="4"/>
  <c r="AE111" i="4"/>
  <c r="S111" i="4"/>
  <c r="T111" i="4" s="1"/>
  <c r="Y111" i="4" s="1"/>
  <c r="O111" i="4"/>
  <c r="N111" i="4"/>
  <c r="J111" i="4"/>
  <c r="I111" i="4"/>
  <c r="H111" i="4"/>
  <c r="AN110" i="4"/>
  <c r="AM110" i="4"/>
  <c r="AJ110" i="4"/>
  <c r="AE110" i="4"/>
  <c r="S110" i="4"/>
  <c r="T110" i="4" s="1"/>
  <c r="Y110" i="4" s="1"/>
  <c r="O110" i="4"/>
  <c r="N110" i="4"/>
  <c r="J110" i="4"/>
  <c r="I110" i="4"/>
  <c r="K110" i="4" s="1"/>
  <c r="H110" i="4"/>
  <c r="AN109" i="4"/>
  <c r="AM109" i="4"/>
  <c r="AE109" i="4"/>
  <c r="AJ109" i="4" s="1"/>
  <c r="T109" i="4"/>
  <c r="Y109" i="4" s="1"/>
  <c r="S109" i="4"/>
  <c r="O109" i="4"/>
  <c r="N109" i="4"/>
  <c r="J109" i="4"/>
  <c r="I109" i="4"/>
  <c r="H109" i="4"/>
  <c r="AN108" i="4"/>
  <c r="AM108" i="4"/>
  <c r="AE108" i="4"/>
  <c r="AJ108" i="4" s="1"/>
  <c r="Y108" i="4"/>
  <c r="T108" i="4"/>
  <c r="S108" i="4"/>
  <c r="O108" i="4"/>
  <c r="N108" i="4"/>
  <c r="K108" i="4"/>
  <c r="J108" i="4"/>
  <c r="I108" i="4"/>
  <c r="H108" i="4"/>
  <c r="AN107" i="4"/>
  <c r="AM107" i="4"/>
  <c r="AE107" i="4"/>
  <c r="AJ107" i="4" s="1"/>
  <c r="AD107" i="4"/>
  <c r="Y107" i="4"/>
  <c r="T107" i="4"/>
  <c r="S107" i="4"/>
  <c r="O107" i="4"/>
  <c r="N107" i="4"/>
  <c r="J107" i="4"/>
  <c r="K107" i="4" s="1"/>
  <c r="AF107" i="4" s="1"/>
  <c r="AO107" i="4" s="1"/>
  <c r="I107" i="4"/>
  <c r="H107" i="4"/>
  <c r="AN106" i="4"/>
  <c r="AM106" i="4"/>
  <c r="AE106" i="4"/>
  <c r="AJ106" i="4" s="1"/>
  <c r="AD106" i="4"/>
  <c r="AC106" i="4"/>
  <c r="Y106" i="4"/>
  <c r="S106" i="4"/>
  <c r="T106" i="4" s="1"/>
  <c r="O106" i="4"/>
  <c r="N106" i="4"/>
  <c r="J106" i="4"/>
  <c r="I106" i="4"/>
  <c r="H106" i="4"/>
  <c r="AN105" i="4"/>
  <c r="AM105" i="4"/>
  <c r="AE105" i="4"/>
  <c r="AJ105" i="4" s="1"/>
  <c r="AC105" i="4"/>
  <c r="Y105" i="4"/>
  <c r="AD105" i="4" s="1"/>
  <c r="S105" i="4"/>
  <c r="T105" i="4" s="1"/>
  <c r="O105" i="4"/>
  <c r="N105" i="4"/>
  <c r="J105" i="4"/>
  <c r="I105" i="4"/>
  <c r="AG105" i="4" s="1"/>
  <c r="H105" i="4"/>
  <c r="AN104" i="4"/>
  <c r="AM104" i="4"/>
  <c r="AJ104" i="4"/>
  <c r="AE104" i="4"/>
  <c r="T104" i="4"/>
  <c r="Y104" i="4" s="1"/>
  <c r="S104" i="4"/>
  <c r="O104" i="4"/>
  <c r="N104" i="4"/>
  <c r="J104" i="4"/>
  <c r="I104" i="4"/>
  <c r="H104" i="4"/>
  <c r="AN103" i="4"/>
  <c r="AM103" i="4"/>
  <c r="AE103" i="4"/>
  <c r="AJ103" i="4" s="1"/>
  <c r="AD103" i="4"/>
  <c r="AC103" i="4"/>
  <c r="T103" i="4"/>
  <c r="Y103" i="4" s="1"/>
  <c r="S103" i="4"/>
  <c r="O103" i="4"/>
  <c r="N103" i="4"/>
  <c r="J103" i="4"/>
  <c r="I103" i="4"/>
  <c r="H103" i="4"/>
  <c r="AN102" i="4"/>
  <c r="AM102" i="4"/>
  <c r="AJ102" i="4"/>
  <c r="AE102" i="4"/>
  <c r="S102" i="4"/>
  <c r="T102" i="4" s="1"/>
  <c r="Y102" i="4" s="1"/>
  <c r="O102" i="4"/>
  <c r="N102" i="4"/>
  <c r="J102" i="4"/>
  <c r="I102" i="4"/>
  <c r="H102" i="4"/>
  <c r="AN101" i="4"/>
  <c r="AM101" i="4"/>
  <c r="AE101" i="4"/>
  <c r="AJ101" i="4" s="1"/>
  <c r="T101" i="4"/>
  <c r="Y101" i="4" s="1"/>
  <c r="S101" i="4"/>
  <c r="O101" i="4"/>
  <c r="N101" i="4"/>
  <c r="J101" i="4"/>
  <c r="I101" i="4"/>
  <c r="H101" i="4"/>
  <c r="AN100" i="4"/>
  <c r="AM100" i="4"/>
  <c r="AG100" i="4"/>
  <c r="AE100" i="4"/>
  <c r="AJ100" i="4" s="1"/>
  <c r="T100" i="4"/>
  <c r="Y100" i="4" s="1"/>
  <c r="S100" i="4"/>
  <c r="O100" i="4"/>
  <c r="N100" i="4"/>
  <c r="K100" i="4"/>
  <c r="J100" i="4"/>
  <c r="I100" i="4"/>
  <c r="H100" i="4"/>
  <c r="AN99" i="4"/>
  <c r="AM99" i="4"/>
  <c r="AJ99" i="4"/>
  <c r="AE99" i="4"/>
  <c r="S99" i="4"/>
  <c r="T99" i="4" s="1"/>
  <c r="Y99" i="4" s="1"/>
  <c r="O99" i="4"/>
  <c r="N99" i="4"/>
  <c r="K99" i="4"/>
  <c r="J99" i="4"/>
  <c r="I99" i="4"/>
  <c r="H99" i="4"/>
  <c r="AN98" i="4"/>
  <c r="AM98" i="4"/>
  <c r="AJ98" i="4"/>
  <c r="AE98" i="4"/>
  <c r="S98" i="4"/>
  <c r="T98" i="4" s="1"/>
  <c r="Y98" i="4" s="1"/>
  <c r="O98" i="4"/>
  <c r="N98" i="4"/>
  <c r="J98" i="4"/>
  <c r="I98" i="4"/>
  <c r="AG98" i="4" s="1"/>
  <c r="H98" i="4"/>
  <c r="AN97" i="4"/>
  <c r="AM97" i="4"/>
  <c r="AJ97" i="4"/>
  <c r="AG97" i="4"/>
  <c r="AE97" i="4"/>
  <c r="Y97" i="4"/>
  <c r="AD97" i="4" s="1"/>
  <c r="S97" i="4"/>
  <c r="T97" i="4" s="1"/>
  <c r="O97" i="4"/>
  <c r="N97" i="4"/>
  <c r="K97" i="4"/>
  <c r="AF97" i="4" s="1"/>
  <c r="AO97" i="4" s="1"/>
  <c r="J97" i="4"/>
  <c r="I97" i="4"/>
  <c r="H97" i="4"/>
  <c r="AN96" i="4"/>
  <c r="AM96" i="4"/>
  <c r="AJ96" i="4"/>
  <c r="AE96" i="4"/>
  <c r="T96" i="4"/>
  <c r="Y96" i="4" s="1"/>
  <c r="S96" i="4"/>
  <c r="O96" i="4"/>
  <c r="N96" i="4"/>
  <c r="K96" i="4"/>
  <c r="J96" i="4"/>
  <c r="I96" i="4"/>
  <c r="H96" i="4"/>
  <c r="AN95" i="4"/>
  <c r="AM95" i="4"/>
  <c r="AJ95" i="4"/>
  <c r="AE95" i="4"/>
  <c r="S95" i="4"/>
  <c r="T95" i="4" s="1"/>
  <c r="Y95" i="4" s="1"/>
  <c r="O95" i="4"/>
  <c r="N95" i="4"/>
  <c r="J95" i="4"/>
  <c r="I95" i="4"/>
  <c r="H95" i="4"/>
  <c r="AN94" i="4"/>
  <c r="AM94" i="4"/>
  <c r="AJ94" i="4"/>
  <c r="AE94" i="4"/>
  <c r="S94" i="4"/>
  <c r="T94" i="4" s="1"/>
  <c r="Y94" i="4" s="1"/>
  <c r="O94" i="4"/>
  <c r="N94" i="4"/>
  <c r="J94" i="4"/>
  <c r="I94" i="4"/>
  <c r="K94" i="4" s="1"/>
  <c r="H94" i="4"/>
  <c r="AN93" i="4"/>
  <c r="AM93" i="4"/>
  <c r="AE93" i="4"/>
  <c r="AJ93" i="4" s="1"/>
  <c r="Y93" i="4"/>
  <c r="T93" i="4"/>
  <c r="S93" i="4"/>
  <c r="O93" i="4"/>
  <c r="N93" i="4"/>
  <c r="J93" i="4"/>
  <c r="I93" i="4"/>
  <c r="H93" i="4"/>
  <c r="AN92" i="4"/>
  <c r="AM92" i="4"/>
  <c r="AE92" i="4"/>
  <c r="AJ92" i="4" s="1"/>
  <c r="T92" i="4"/>
  <c r="Y92" i="4" s="1"/>
  <c r="S92" i="4"/>
  <c r="O92" i="4"/>
  <c r="N92" i="4"/>
  <c r="K92" i="4"/>
  <c r="J92" i="4"/>
  <c r="I92" i="4"/>
  <c r="H92" i="4"/>
  <c r="AN91" i="4"/>
  <c r="AM91" i="4"/>
  <c r="AE91" i="4"/>
  <c r="AJ91" i="4" s="1"/>
  <c r="Y91" i="4"/>
  <c r="T91" i="4"/>
  <c r="S91" i="4"/>
  <c r="O91" i="4"/>
  <c r="N91" i="4"/>
  <c r="J91" i="4"/>
  <c r="K91" i="4" s="1"/>
  <c r="I91" i="4"/>
  <c r="H91" i="4"/>
  <c r="AN90" i="4"/>
  <c r="AM90" i="4"/>
  <c r="AE90" i="4"/>
  <c r="AJ90" i="4" s="1"/>
  <c r="AD90" i="4"/>
  <c r="AC90" i="4"/>
  <c r="Y90" i="4"/>
  <c r="S90" i="4"/>
  <c r="T90" i="4" s="1"/>
  <c r="O90" i="4"/>
  <c r="N90" i="4"/>
  <c r="J90" i="4"/>
  <c r="I90" i="4"/>
  <c r="H90" i="4"/>
  <c r="AN89" i="4"/>
  <c r="AM89" i="4"/>
  <c r="AE89" i="4"/>
  <c r="AJ89" i="4" s="1"/>
  <c r="S89" i="4"/>
  <c r="T89" i="4" s="1"/>
  <c r="Y89" i="4" s="1"/>
  <c r="AD89" i="4" s="1"/>
  <c r="O89" i="4"/>
  <c r="N89" i="4"/>
  <c r="J89" i="4"/>
  <c r="I89" i="4"/>
  <c r="H89" i="4"/>
  <c r="AN88" i="4"/>
  <c r="AM88" i="4"/>
  <c r="AJ88" i="4"/>
  <c r="AG88" i="4"/>
  <c r="AE88" i="4"/>
  <c r="S88" i="4"/>
  <c r="T88" i="4" s="1"/>
  <c r="Y88" i="4" s="1"/>
  <c r="O88" i="4"/>
  <c r="N88" i="4"/>
  <c r="J88" i="4"/>
  <c r="I88" i="4"/>
  <c r="K88" i="4" s="1"/>
  <c r="H88" i="4"/>
  <c r="AN87" i="4"/>
  <c r="AM87" i="4"/>
  <c r="AE87" i="4"/>
  <c r="AJ87" i="4" s="1"/>
  <c r="Y87" i="4"/>
  <c r="T87" i="4"/>
  <c r="S87" i="4"/>
  <c r="O87" i="4"/>
  <c r="N87" i="4"/>
  <c r="J87" i="4"/>
  <c r="I87" i="4"/>
  <c r="H87" i="4"/>
  <c r="AN86" i="4"/>
  <c r="AM86" i="4"/>
  <c r="AE86" i="4"/>
  <c r="AJ86" i="4" s="1"/>
  <c r="S86" i="4"/>
  <c r="T86" i="4" s="1"/>
  <c r="Y86" i="4" s="1"/>
  <c r="AC86" i="4" s="1"/>
  <c r="O86" i="4"/>
  <c r="N86" i="4"/>
  <c r="K86" i="4"/>
  <c r="J86" i="4"/>
  <c r="I86" i="4"/>
  <c r="H86" i="4"/>
  <c r="AN85" i="4"/>
  <c r="AM85" i="4"/>
  <c r="AJ85" i="4"/>
  <c r="AE85" i="4"/>
  <c r="S85" i="4"/>
  <c r="T85" i="4" s="1"/>
  <c r="Y85" i="4" s="1"/>
  <c r="O85" i="4"/>
  <c r="N85" i="4"/>
  <c r="J85" i="4"/>
  <c r="I85" i="4"/>
  <c r="K85" i="4" s="1"/>
  <c r="H85" i="4"/>
  <c r="AN84" i="4"/>
  <c r="AM84" i="4"/>
  <c r="AJ84" i="4"/>
  <c r="AE84" i="4"/>
  <c r="Y84" i="4"/>
  <c r="AD84" i="4" s="1"/>
  <c r="T84" i="4"/>
  <c r="S84" i="4"/>
  <c r="O84" i="4"/>
  <c r="N84" i="4"/>
  <c r="J84" i="4"/>
  <c r="I84" i="4"/>
  <c r="H84" i="4"/>
  <c r="AN83" i="4"/>
  <c r="AM83" i="4"/>
  <c r="AE83" i="4"/>
  <c r="AJ83" i="4" s="1"/>
  <c r="T83" i="4"/>
  <c r="Y83" i="4" s="1"/>
  <c r="S83" i="4"/>
  <c r="O83" i="4"/>
  <c r="N83" i="4"/>
  <c r="K83" i="4"/>
  <c r="J83" i="4"/>
  <c r="I83" i="4"/>
  <c r="H83" i="4"/>
  <c r="AN82" i="4"/>
  <c r="AM82" i="4"/>
  <c r="AJ82" i="4"/>
  <c r="AE82" i="4"/>
  <c r="T82" i="4"/>
  <c r="Y82" i="4" s="1"/>
  <c r="S82" i="4"/>
  <c r="O82" i="4"/>
  <c r="N82" i="4"/>
  <c r="J82" i="4"/>
  <c r="K82" i="4" s="1"/>
  <c r="I82" i="4"/>
  <c r="H82" i="4"/>
  <c r="AN81" i="4"/>
  <c r="AM81" i="4"/>
  <c r="AE81" i="4"/>
  <c r="AJ81" i="4" s="1"/>
  <c r="AD81" i="4"/>
  <c r="S81" i="4"/>
  <c r="T81" i="4" s="1"/>
  <c r="Y81" i="4" s="1"/>
  <c r="AC81" i="4" s="1"/>
  <c r="O81" i="4"/>
  <c r="N81" i="4"/>
  <c r="J81" i="4"/>
  <c r="I81" i="4"/>
  <c r="H81" i="4"/>
  <c r="AN80" i="4"/>
  <c r="AM80" i="4"/>
  <c r="AJ80" i="4"/>
  <c r="AG80" i="4"/>
  <c r="AE80" i="4"/>
  <c r="S80" i="4"/>
  <c r="T80" i="4" s="1"/>
  <c r="Y80" i="4" s="1"/>
  <c r="O80" i="4"/>
  <c r="N80" i="4"/>
  <c r="J80" i="4"/>
  <c r="I80" i="4"/>
  <c r="K80" i="4" s="1"/>
  <c r="H80" i="4"/>
  <c r="AN79" i="4"/>
  <c r="AM79" i="4"/>
  <c r="AE79" i="4"/>
  <c r="AJ79" i="4" s="1"/>
  <c r="T79" i="4"/>
  <c r="Y79" i="4" s="1"/>
  <c r="S79" i="4"/>
  <c r="O79" i="4"/>
  <c r="N79" i="4"/>
  <c r="J79" i="4"/>
  <c r="I79" i="4"/>
  <c r="H79" i="4"/>
  <c r="AN78" i="4"/>
  <c r="AM78" i="4"/>
  <c r="AE78" i="4"/>
  <c r="AJ78" i="4" s="1"/>
  <c r="S78" i="4"/>
  <c r="T78" i="4" s="1"/>
  <c r="Y78" i="4" s="1"/>
  <c r="AC78" i="4" s="1"/>
  <c r="O78" i="4"/>
  <c r="N78" i="4"/>
  <c r="K78" i="4"/>
  <c r="J78" i="4"/>
  <c r="I78" i="4"/>
  <c r="AG78" i="4" s="1"/>
  <c r="H78" i="4"/>
  <c r="AN77" i="4"/>
  <c r="AM77" i="4"/>
  <c r="AJ77" i="4"/>
  <c r="AE77" i="4"/>
  <c r="S77" i="4"/>
  <c r="T77" i="4" s="1"/>
  <c r="Y77" i="4" s="1"/>
  <c r="O77" i="4"/>
  <c r="N77" i="4"/>
  <c r="J77" i="4"/>
  <c r="I77" i="4"/>
  <c r="K77" i="4" s="1"/>
  <c r="H77" i="4"/>
  <c r="AN76" i="4"/>
  <c r="AM76" i="4"/>
  <c r="AJ76" i="4"/>
  <c r="AE76" i="4"/>
  <c r="AD76" i="4"/>
  <c r="Y76" i="4"/>
  <c r="AC76" i="4" s="1"/>
  <c r="T76" i="4"/>
  <c r="S76" i="4"/>
  <c r="O76" i="4"/>
  <c r="N76" i="4"/>
  <c r="J76" i="4"/>
  <c r="I76" i="4"/>
  <c r="H76" i="4"/>
  <c r="AN75" i="4"/>
  <c r="AM75" i="4"/>
  <c r="AG75" i="4"/>
  <c r="AE75" i="4"/>
  <c r="AJ75" i="4" s="1"/>
  <c r="T75" i="4"/>
  <c r="Y75" i="4" s="1"/>
  <c r="S75" i="4"/>
  <c r="O75" i="4"/>
  <c r="N75" i="4"/>
  <c r="K75" i="4"/>
  <c r="J75" i="4"/>
  <c r="I75" i="4"/>
  <c r="H75" i="4"/>
  <c r="AN74" i="4"/>
  <c r="AM74" i="4"/>
  <c r="AJ74" i="4"/>
  <c r="AE74" i="4"/>
  <c r="T74" i="4"/>
  <c r="Y74" i="4" s="1"/>
  <c r="S74" i="4"/>
  <c r="O74" i="4"/>
  <c r="N74" i="4"/>
  <c r="J74" i="4"/>
  <c r="K74" i="4" s="1"/>
  <c r="I74" i="4"/>
  <c r="H74" i="4"/>
  <c r="AN73" i="4"/>
  <c r="AM73" i="4"/>
  <c r="AE73" i="4"/>
  <c r="AJ73" i="4" s="1"/>
  <c r="AD73" i="4"/>
  <c r="S73" i="4"/>
  <c r="T73" i="4" s="1"/>
  <c r="Y73" i="4" s="1"/>
  <c r="AC73" i="4" s="1"/>
  <c r="O73" i="4"/>
  <c r="N73" i="4"/>
  <c r="K73" i="4"/>
  <c r="AF73" i="4" s="1"/>
  <c r="AO73" i="4" s="1"/>
  <c r="J73" i="4"/>
  <c r="I73" i="4"/>
  <c r="H73" i="4"/>
  <c r="AN72" i="4"/>
  <c r="AM72" i="4"/>
  <c r="AJ72" i="4"/>
  <c r="AG72" i="4"/>
  <c r="AE72" i="4"/>
  <c r="S72" i="4"/>
  <c r="T72" i="4" s="1"/>
  <c r="Y72" i="4" s="1"/>
  <c r="O72" i="4"/>
  <c r="N72" i="4"/>
  <c r="J72" i="4"/>
  <c r="I72" i="4"/>
  <c r="K72" i="4" s="1"/>
  <c r="H72" i="4"/>
  <c r="AN71" i="4"/>
  <c r="AM71" i="4"/>
  <c r="AE71" i="4"/>
  <c r="AJ71" i="4" s="1"/>
  <c r="Y71" i="4"/>
  <c r="AD71" i="4" s="1"/>
  <c r="AK71" i="4" s="1"/>
  <c r="T71" i="4"/>
  <c r="S71" i="4"/>
  <c r="O71" i="4"/>
  <c r="N71" i="4"/>
  <c r="K71" i="4"/>
  <c r="J71" i="4"/>
  <c r="I71" i="4"/>
  <c r="H71" i="4"/>
  <c r="AN70" i="4"/>
  <c r="AM70" i="4"/>
  <c r="AE70" i="4"/>
  <c r="AJ70" i="4" s="1"/>
  <c r="S70" i="4"/>
  <c r="T70" i="4" s="1"/>
  <c r="Y70" i="4" s="1"/>
  <c r="AC70" i="4" s="1"/>
  <c r="O70" i="4"/>
  <c r="N70" i="4"/>
  <c r="K70" i="4"/>
  <c r="J70" i="4"/>
  <c r="I70" i="4"/>
  <c r="H70" i="4"/>
  <c r="AN69" i="4"/>
  <c r="AM69" i="4"/>
  <c r="AJ69" i="4"/>
  <c r="AE69" i="4"/>
  <c r="T69" i="4"/>
  <c r="Y69" i="4" s="1"/>
  <c r="AD69" i="4" s="1"/>
  <c r="AK69" i="4" s="1"/>
  <c r="S69" i="4"/>
  <c r="O69" i="4"/>
  <c r="N69" i="4"/>
  <c r="J69" i="4"/>
  <c r="I69" i="4"/>
  <c r="K69" i="4" s="1"/>
  <c r="AF69" i="4" s="1"/>
  <c r="AO69" i="4" s="1"/>
  <c r="H69" i="4"/>
  <c r="AN68" i="4"/>
  <c r="AM68" i="4"/>
  <c r="AJ68" i="4"/>
  <c r="AE68" i="4"/>
  <c r="AD68" i="4"/>
  <c r="Y68" i="4"/>
  <c r="AC68" i="4" s="1"/>
  <c r="T68" i="4"/>
  <c r="S68" i="4"/>
  <c r="O68" i="4"/>
  <c r="N68" i="4"/>
  <c r="J68" i="4"/>
  <c r="I68" i="4"/>
  <c r="H68" i="4"/>
  <c r="AN67" i="4"/>
  <c r="AM67" i="4"/>
  <c r="AE67" i="4"/>
  <c r="AJ67" i="4" s="1"/>
  <c r="T67" i="4"/>
  <c r="Y67" i="4" s="1"/>
  <c r="S67" i="4"/>
  <c r="O67" i="4"/>
  <c r="N67" i="4"/>
  <c r="K67" i="4"/>
  <c r="J67" i="4"/>
  <c r="I67" i="4"/>
  <c r="H67" i="4"/>
  <c r="AN66" i="4"/>
  <c r="AM66" i="4"/>
  <c r="AJ66" i="4"/>
  <c r="AE66" i="4"/>
  <c r="T66" i="4"/>
  <c r="Y66" i="4" s="1"/>
  <c r="S66" i="4"/>
  <c r="O66" i="4"/>
  <c r="N66" i="4"/>
  <c r="J66" i="4"/>
  <c r="K66" i="4" s="1"/>
  <c r="I66" i="4"/>
  <c r="H66" i="4"/>
  <c r="AN65" i="4"/>
  <c r="AM65" i="4"/>
  <c r="AE65" i="4"/>
  <c r="AJ65" i="4" s="1"/>
  <c r="AD65" i="4"/>
  <c r="AC65" i="4"/>
  <c r="S65" i="4"/>
  <c r="T65" i="4" s="1"/>
  <c r="Y65" i="4" s="1"/>
  <c r="O65" i="4"/>
  <c r="N65" i="4"/>
  <c r="J65" i="4"/>
  <c r="I65" i="4"/>
  <c r="K65" i="4" s="1"/>
  <c r="AF65" i="4" s="1"/>
  <c r="AO65" i="4" s="1"/>
  <c r="H65" i="4"/>
  <c r="AN64" i="4"/>
  <c r="AM64" i="4"/>
  <c r="AJ64" i="4"/>
  <c r="AG64" i="4"/>
  <c r="AE64" i="4"/>
  <c r="Y64" i="4"/>
  <c r="S64" i="4"/>
  <c r="T64" i="4" s="1"/>
  <c r="O64" i="4"/>
  <c r="N64" i="4"/>
  <c r="J64" i="4"/>
  <c r="I64" i="4"/>
  <c r="K64" i="4" s="1"/>
  <c r="H64" i="4"/>
  <c r="AN63" i="4"/>
  <c r="AM63" i="4"/>
  <c r="AE63" i="4"/>
  <c r="AJ63" i="4" s="1"/>
  <c r="T63" i="4"/>
  <c r="Y63" i="4" s="1"/>
  <c r="S63" i="4"/>
  <c r="O63" i="4"/>
  <c r="N63" i="4"/>
  <c r="K63" i="4"/>
  <c r="J63" i="4"/>
  <c r="I63" i="4"/>
  <c r="H63" i="4"/>
  <c r="AN62" i="4"/>
  <c r="AM62" i="4"/>
  <c r="AJ62" i="4"/>
  <c r="AE62" i="4"/>
  <c r="S62" i="4"/>
  <c r="T62" i="4" s="1"/>
  <c r="Y62" i="4" s="1"/>
  <c r="AC62" i="4" s="1"/>
  <c r="O62" i="4"/>
  <c r="N62" i="4"/>
  <c r="J62" i="4"/>
  <c r="K62" i="4" s="1"/>
  <c r="I62" i="4"/>
  <c r="H62" i="4"/>
  <c r="AN61" i="4"/>
  <c r="AM61" i="4"/>
  <c r="AK61" i="4"/>
  <c r="AJ61" i="4"/>
  <c r="AE61" i="4"/>
  <c r="T61" i="4"/>
  <c r="Y61" i="4" s="1"/>
  <c r="AD61" i="4" s="1"/>
  <c r="S61" i="4"/>
  <c r="O61" i="4"/>
  <c r="N61" i="4"/>
  <c r="J61" i="4"/>
  <c r="I61" i="4"/>
  <c r="K61" i="4" s="1"/>
  <c r="H61" i="4"/>
  <c r="AN60" i="4"/>
  <c r="AM60" i="4"/>
  <c r="AJ60" i="4"/>
  <c r="AE60" i="4"/>
  <c r="AC60" i="4"/>
  <c r="Y60" i="4"/>
  <c r="AD60" i="4" s="1"/>
  <c r="T60" i="4"/>
  <c r="S60" i="4"/>
  <c r="O60" i="4"/>
  <c r="N60" i="4"/>
  <c r="J60" i="4"/>
  <c r="I60" i="4"/>
  <c r="H60" i="4"/>
  <c r="AN59" i="4"/>
  <c r="AM59" i="4"/>
  <c r="AG59" i="4"/>
  <c r="AE59" i="4"/>
  <c r="AJ59" i="4" s="1"/>
  <c r="T59" i="4"/>
  <c r="Y59" i="4" s="1"/>
  <c r="S59" i="4"/>
  <c r="O59" i="4"/>
  <c r="N59" i="4"/>
  <c r="K59" i="4"/>
  <c r="J59" i="4"/>
  <c r="I59" i="4"/>
  <c r="H59" i="4"/>
  <c r="AN58" i="4"/>
  <c r="AM58" i="4"/>
  <c r="AJ58" i="4"/>
  <c r="AE58" i="4"/>
  <c r="S58" i="4"/>
  <c r="T58" i="4" s="1"/>
  <c r="Y58" i="4" s="1"/>
  <c r="O58" i="4"/>
  <c r="N58" i="4"/>
  <c r="J58" i="4"/>
  <c r="K58" i="4" s="1"/>
  <c r="I58" i="4"/>
  <c r="H58" i="4"/>
  <c r="AN57" i="4"/>
  <c r="AM57" i="4"/>
  <c r="AE57" i="4"/>
  <c r="AJ57" i="4" s="1"/>
  <c r="S57" i="4"/>
  <c r="T57" i="4" s="1"/>
  <c r="Y57" i="4" s="1"/>
  <c r="AD57" i="4" s="1"/>
  <c r="AK57" i="4" s="1"/>
  <c r="O57" i="4"/>
  <c r="N57" i="4"/>
  <c r="K57" i="4"/>
  <c r="J57" i="4"/>
  <c r="I57" i="4"/>
  <c r="AG57" i="4" s="1"/>
  <c r="H57" i="4"/>
  <c r="AN56" i="4"/>
  <c r="AM56" i="4"/>
  <c r="AJ56" i="4"/>
  <c r="AE56" i="4"/>
  <c r="Y56" i="4"/>
  <c r="S56" i="4"/>
  <c r="T56" i="4" s="1"/>
  <c r="O56" i="4"/>
  <c r="N56" i="4"/>
  <c r="J56" i="4"/>
  <c r="I56" i="4"/>
  <c r="K56" i="4" s="1"/>
  <c r="H56" i="4"/>
  <c r="AN55" i="4"/>
  <c r="AM55" i="4"/>
  <c r="AE55" i="4"/>
  <c r="AJ55" i="4" s="1"/>
  <c r="T55" i="4"/>
  <c r="Y55" i="4" s="1"/>
  <c r="S55" i="4"/>
  <c r="O55" i="4"/>
  <c r="N55" i="4"/>
  <c r="J55" i="4"/>
  <c r="I55" i="4"/>
  <c r="H55" i="4"/>
  <c r="AN54" i="4"/>
  <c r="AM54" i="4"/>
  <c r="AE54" i="4"/>
  <c r="AJ54" i="4" s="1"/>
  <c r="AD54" i="4"/>
  <c r="S54" i="4"/>
  <c r="T54" i="4" s="1"/>
  <c r="Y54" i="4" s="1"/>
  <c r="AC54" i="4" s="1"/>
  <c r="O54" i="4"/>
  <c r="N54" i="4"/>
  <c r="J54" i="4"/>
  <c r="K54" i="4" s="1"/>
  <c r="AF54" i="4" s="1"/>
  <c r="AO54" i="4" s="1"/>
  <c r="I54" i="4"/>
  <c r="AG54" i="4" s="1"/>
  <c r="H54" i="4"/>
  <c r="AN53" i="4"/>
  <c r="AM53" i="4"/>
  <c r="AJ53" i="4"/>
  <c r="AE53" i="4"/>
  <c r="S53" i="4"/>
  <c r="T53" i="4" s="1"/>
  <c r="Y53" i="4" s="1"/>
  <c r="O53" i="4"/>
  <c r="N53" i="4"/>
  <c r="J53" i="4"/>
  <c r="I53" i="4"/>
  <c r="K53" i="4" s="1"/>
  <c r="H53" i="4"/>
  <c r="AN52" i="4"/>
  <c r="AM52" i="4"/>
  <c r="AJ52" i="4"/>
  <c r="AE52" i="4"/>
  <c r="AD52" i="4"/>
  <c r="AC52" i="4"/>
  <c r="Y52" i="4"/>
  <c r="T52" i="4"/>
  <c r="S52" i="4"/>
  <c r="O52" i="4"/>
  <c r="N52" i="4"/>
  <c r="J52" i="4"/>
  <c r="I52" i="4"/>
  <c r="H52" i="4"/>
  <c r="AN51" i="4"/>
  <c r="AM51" i="4"/>
  <c r="AE51" i="4"/>
  <c r="AJ51" i="4" s="1"/>
  <c r="T51" i="4"/>
  <c r="Y51" i="4" s="1"/>
  <c r="S51" i="4"/>
  <c r="O51" i="4"/>
  <c r="N51" i="4"/>
  <c r="K51" i="4"/>
  <c r="J51" i="4"/>
  <c r="I51" i="4"/>
  <c r="H51" i="4"/>
  <c r="AN50" i="4"/>
  <c r="AM50" i="4"/>
  <c r="AJ50" i="4"/>
  <c r="AE50" i="4"/>
  <c r="S50" i="4"/>
  <c r="T50" i="4" s="1"/>
  <c r="Y50" i="4" s="1"/>
  <c r="O50" i="4"/>
  <c r="N50" i="4"/>
  <c r="K50" i="4"/>
  <c r="J50" i="4"/>
  <c r="I50" i="4"/>
  <c r="H50" i="4"/>
  <c r="AN49" i="4"/>
  <c r="AM49" i="4"/>
  <c r="AJ49" i="4"/>
  <c r="AG49" i="4"/>
  <c r="AE49" i="4"/>
  <c r="AC49" i="4"/>
  <c r="S49" i="4"/>
  <c r="T49" i="4" s="1"/>
  <c r="Y49" i="4" s="1"/>
  <c r="AD49" i="4" s="1"/>
  <c r="O49" i="4"/>
  <c r="N49" i="4"/>
  <c r="J49" i="4"/>
  <c r="K49" i="4" s="1"/>
  <c r="AF49" i="4" s="1"/>
  <c r="AO49" i="4" s="1"/>
  <c r="I49" i="4"/>
  <c r="H49" i="4"/>
  <c r="AN48" i="4"/>
  <c r="AM48" i="4"/>
  <c r="AJ48" i="4"/>
  <c r="AE48" i="4"/>
  <c r="S48" i="4"/>
  <c r="T48" i="4" s="1"/>
  <c r="Y48" i="4" s="1"/>
  <c r="O48" i="4"/>
  <c r="N48" i="4"/>
  <c r="J48" i="4"/>
  <c r="I48" i="4"/>
  <c r="K48" i="4" s="1"/>
  <c r="H48" i="4"/>
  <c r="AN47" i="4"/>
  <c r="AM47" i="4"/>
  <c r="AE47" i="4"/>
  <c r="AJ47" i="4" s="1"/>
  <c r="T47" i="4"/>
  <c r="Y47" i="4" s="1"/>
  <c r="S47" i="4"/>
  <c r="O47" i="4"/>
  <c r="N47" i="4"/>
  <c r="K47" i="4"/>
  <c r="J47" i="4"/>
  <c r="I47" i="4"/>
  <c r="H47" i="4"/>
  <c r="AN46" i="4"/>
  <c r="AM46" i="4"/>
  <c r="AJ46" i="4"/>
  <c r="AE46" i="4"/>
  <c r="T46" i="4"/>
  <c r="Y46" i="4" s="1"/>
  <c r="AC46" i="4" s="1"/>
  <c r="S46" i="4"/>
  <c r="O46" i="4"/>
  <c r="N46" i="4"/>
  <c r="K46" i="4"/>
  <c r="J46" i="4"/>
  <c r="I46" i="4"/>
  <c r="H46" i="4"/>
  <c r="AN45" i="4"/>
  <c r="AM45" i="4"/>
  <c r="AJ45" i="4"/>
  <c r="AE45" i="4"/>
  <c r="S45" i="4"/>
  <c r="T45" i="4" s="1"/>
  <c r="Y45" i="4" s="1"/>
  <c r="O45" i="4"/>
  <c r="N45" i="4"/>
  <c r="J45" i="4"/>
  <c r="I45" i="4"/>
  <c r="H45" i="4"/>
  <c r="AN44" i="4"/>
  <c r="AM44" i="4"/>
  <c r="AJ44" i="4"/>
  <c r="AE44" i="4"/>
  <c r="AD44" i="4"/>
  <c r="AC44" i="4"/>
  <c r="Y44" i="4"/>
  <c r="T44" i="4"/>
  <c r="S44" i="4"/>
  <c r="O44" i="4"/>
  <c r="N44" i="4"/>
  <c r="J44" i="4"/>
  <c r="I44" i="4"/>
  <c r="K44" i="4" s="1"/>
  <c r="AF44" i="4" s="1"/>
  <c r="AO44" i="4" s="1"/>
  <c r="H44" i="4"/>
  <c r="AN43" i="4"/>
  <c r="AM43" i="4"/>
  <c r="AE43" i="4"/>
  <c r="AJ43" i="4" s="1"/>
  <c r="T43" i="4"/>
  <c r="Y43" i="4" s="1"/>
  <c r="S43" i="4"/>
  <c r="O43" i="4"/>
  <c r="N43" i="4"/>
  <c r="K43" i="4"/>
  <c r="J43" i="4"/>
  <c r="I43" i="4"/>
  <c r="H43" i="4"/>
  <c r="AN42" i="4"/>
  <c r="AM42" i="4"/>
  <c r="AJ42" i="4"/>
  <c r="AE42" i="4"/>
  <c r="T42" i="4"/>
  <c r="Y42" i="4" s="1"/>
  <c r="S42" i="4"/>
  <c r="O42" i="4"/>
  <c r="N42" i="4"/>
  <c r="K42" i="4"/>
  <c r="J42" i="4"/>
  <c r="I42" i="4"/>
  <c r="H42" i="4"/>
  <c r="AN41" i="4"/>
  <c r="AM41" i="4"/>
  <c r="AJ41" i="4"/>
  <c r="AE41" i="4"/>
  <c r="S41" i="4"/>
  <c r="T41" i="4" s="1"/>
  <c r="Y41" i="4" s="1"/>
  <c r="AG41" i="4" s="1"/>
  <c r="O41" i="4"/>
  <c r="N41" i="4"/>
  <c r="J41" i="4"/>
  <c r="K41" i="4" s="1"/>
  <c r="I41" i="4"/>
  <c r="H41" i="4"/>
  <c r="AN40" i="4"/>
  <c r="AM40" i="4"/>
  <c r="AJ40" i="4"/>
  <c r="AE40" i="4"/>
  <c r="S40" i="4"/>
  <c r="T40" i="4" s="1"/>
  <c r="Y40" i="4" s="1"/>
  <c r="O40" i="4"/>
  <c r="N40" i="4"/>
  <c r="J40" i="4"/>
  <c r="I40" i="4"/>
  <c r="K40" i="4" s="1"/>
  <c r="H40" i="4"/>
  <c r="AN39" i="4"/>
  <c r="AM39" i="4"/>
  <c r="AE39" i="4"/>
  <c r="AJ39" i="4" s="1"/>
  <c r="T39" i="4"/>
  <c r="Y39" i="4" s="1"/>
  <c r="S39" i="4"/>
  <c r="O39" i="4"/>
  <c r="N39" i="4"/>
  <c r="K39" i="4"/>
  <c r="J39" i="4"/>
  <c r="I39" i="4"/>
  <c r="H39" i="4"/>
  <c r="AN38" i="4"/>
  <c r="AM38" i="4"/>
  <c r="AJ38" i="4"/>
  <c r="AE38" i="4"/>
  <c r="T38" i="4"/>
  <c r="Y38" i="4" s="1"/>
  <c r="AC38" i="4" s="1"/>
  <c r="S38" i="4"/>
  <c r="O38" i="4"/>
  <c r="N38" i="4"/>
  <c r="K38" i="4"/>
  <c r="J38" i="4"/>
  <c r="I38" i="4"/>
  <c r="H38" i="4"/>
  <c r="AN37" i="4"/>
  <c r="AM37" i="4"/>
  <c r="AK37" i="4"/>
  <c r="AJ37" i="4"/>
  <c r="AE37" i="4"/>
  <c r="AD37" i="4"/>
  <c r="AC37" i="4"/>
  <c r="T37" i="4"/>
  <c r="Y37" i="4" s="1"/>
  <c r="S37" i="4"/>
  <c r="O37" i="4"/>
  <c r="N37" i="4"/>
  <c r="J37" i="4"/>
  <c r="I37" i="4"/>
  <c r="K37" i="4" s="1"/>
  <c r="H37" i="4"/>
  <c r="AN36" i="4"/>
  <c r="AM36" i="4"/>
  <c r="AJ36" i="4"/>
  <c r="AG36" i="4"/>
  <c r="AE36" i="4"/>
  <c r="AD36" i="4"/>
  <c r="AC36" i="4"/>
  <c r="Y36" i="4"/>
  <c r="T36" i="4"/>
  <c r="S36" i="4"/>
  <c r="O36" i="4"/>
  <c r="N36" i="4"/>
  <c r="J36" i="4"/>
  <c r="I36" i="4"/>
  <c r="K36" i="4" s="1"/>
  <c r="AF36" i="4" s="1"/>
  <c r="AO36" i="4" s="1"/>
  <c r="H36" i="4"/>
  <c r="AN35" i="4"/>
  <c r="AM35" i="4"/>
  <c r="AE35" i="4"/>
  <c r="AJ35" i="4" s="1"/>
  <c r="T35" i="4"/>
  <c r="Y35" i="4" s="1"/>
  <c r="S35" i="4"/>
  <c r="O35" i="4"/>
  <c r="N35" i="4"/>
  <c r="K35" i="4"/>
  <c r="J35" i="4"/>
  <c r="I35" i="4"/>
  <c r="H35" i="4"/>
  <c r="AN34" i="4"/>
  <c r="AM34" i="4"/>
  <c r="AJ34" i="4"/>
  <c r="AE34" i="4"/>
  <c r="Y34" i="4"/>
  <c r="AC34" i="4" s="1"/>
  <c r="T34" i="4"/>
  <c r="S34" i="4"/>
  <c r="O34" i="4"/>
  <c r="N34" i="4"/>
  <c r="J34" i="4"/>
  <c r="K34" i="4" s="1"/>
  <c r="I34" i="4"/>
  <c r="H34" i="4"/>
  <c r="AN33" i="4"/>
  <c r="AM33" i="4"/>
  <c r="AJ33" i="4"/>
  <c r="AE33" i="4"/>
  <c r="AD33" i="4"/>
  <c r="AC33" i="4"/>
  <c r="Y33" i="4"/>
  <c r="S33" i="4"/>
  <c r="T33" i="4" s="1"/>
  <c r="O33" i="4"/>
  <c r="N33" i="4"/>
  <c r="J33" i="4"/>
  <c r="I33" i="4"/>
  <c r="AG33" i="4" s="1"/>
  <c r="H33" i="4"/>
  <c r="AN32" i="4"/>
  <c r="AM32" i="4"/>
  <c r="AJ32" i="4"/>
  <c r="AG32" i="4"/>
  <c r="AE32" i="4"/>
  <c r="Y32" i="4"/>
  <c r="AD32" i="4" s="1"/>
  <c r="S32" i="4"/>
  <c r="T32" i="4" s="1"/>
  <c r="O32" i="4"/>
  <c r="N32" i="4"/>
  <c r="K32" i="4"/>
  <c r="AF32" i="4" s="1"/>
  <c r="AO32" i="4" s="1"/>
  <c r="J32" i="4"/>
  <c r="I32" i="4"/>
  <c r="H32" i="4"/>
  <c r="AN31" i="4"/>
  <c r="AM31" i="4"/>
  <c r="AJ31" i="4"/>
  <c r="AE31" i="4"/>
  <c r="T31" i="4"/>
  <c r="Y31" i="4" s="1"/>
  <c r="S31" i="4"/>
  <c r="O31" i="4"/>
  <c r="N31" i="4"/>
  <c r="K31" i="4"/>
  <c r="J31" i="4"/>
  <c r="I31" i="4"/>
  <c r="H31" i="4"/>
  <c r="AN30" i="4"/>
  <c r="AM30" i="4"/>
  <c r="AJ30" i="4"/>
  <c r="AE30" i="4"/>
  <c r="AC30" i="4"/>
  <c r="T30" i="4"/>
  <c r="Y30" i="4" s="1"/>
  <c r="AD30" i="4" s="1"/>
  <c r="S30" i="4"/>
  <c r="O30" i="4"/>
  <c r="N30" i="4"/>
  <c r="J30" i="4"/>
  <c r="I30" i="4"/>
  <c r="AG30" i="4" s="1"/>
  <c r="H30" i="4"/>
  <c r="AN29" i="4"/>
  <c r="AM29" i="4"/>
  <c r="AJ29" i="4"/>
  <c r="AE29" i="4"/>
  <c r="S29" i="4"/>
  <c r="T29" i="4" s="1"/>
  <c r="Y29" i="4" s="1"/>
  <c r="O29" i="4"/>
  <c r="N29" i="4"/>
  <c r="J29" i="4"/>
  <c r="I29" i="4"/>
  <c r="K29" i="4" s="1"/>
  <c r="H29" i="4"/>
  <c r="AN28" i="4"/>
  <c r="AM28" i="4"/>
  <c r="AJ28" i="4"/>
  <c r="AE28" i="4"/>
  <c r="Y28" i="4"/>
  <c r="AG28" i="4" s="1"/>
  <c r="T28" i="4"/>
  <c r="S28" i="4"/>
  <c r="O28" i="4"/>
  <c r="N28" i="4"/>
  <c r="J28" i="4"/>
  <c r="I28" i="4"/>
  <c r="H28" i="4"/>
  <c r="AN27" i="4"/>
  <c r="AM27" i="4"/>
  <c r="AE27" i="4"/>
  <c r="AJ27" i="4" s="1"/>
  <c r="Y27" i="4"/>
  <c r="AC27" i="4" s="1"/>
  <c r="T27" i="4"/>
  <c r="S27" i="4"/>
  <c r="O27" i="4"/>
  <c r="N27" i="4"/>
  <c r="K27" i="4"/>
  <c r="J27" i="4"/>
  <c r="I27" i="4"/>
  <c r="H27" i="4"/>
  <c r="AN26" i="4"/>
  <c r="AM26" i="4"/>
  <c r="AJ26" i="4"/>
  <c r="AE26" i="4"/>
  <c r="S26" i="4"/>
  <c r="T26" i="4" s="1"/>
  <c r="Y26" i="4" s="1"/>
  <c r="O26" i="4"/>
  <c r="N26" i="4"/>
  <c r="J26" i="4"/>
  <c r="K26" i="4" s="1"/>
  <c r="I26" i="4"/>
  <c r="H26" i="4"/>
  <c r="AN25" i="4"/>
  <c r="AM25" i="4"/>
  <c r="AJ25" i="4"/>
  <c r="AE25" i="4"/>
  <c r="S25" i="4"/>
  <c r="T25" i="4" s="1"/>
  <c r="Y25" i="4" s="1"/>
  <c r="O25" i="4"/>
  <c r="N25" i="4"/>
  <c r="J25" i="4"/>
  <c r="I25" i="4"/>
  <c r="AG25" i="4" s="1"/>
  <c r="H25" i="4"/>
  <c r="AN24" i="4"/>
  <c r="AM24" i="4"/>
  <c r="AJ24" i="4"/>
  <c r="AE24" i="4"/>
  <c r="S24" i="4"/>
  <c r="T24" i="4" s="1"/>
  <c r="Y24" i="4" s="1"/>
  <c r="O24" i="4"/>
  <c r="N24" i="4"/>
  <c r="K24" i="4"/>
  <c r="J24" i="4"/>
  <c r="I24" i="4"/>
  <c r="H24" i="4"/>
  <c r="AN23" i="4"/>
  <c r="AM23" i="4"/>
  <c r="AJ23" i="4"/>
  <c r="AE23" i="4"/>
  <c r="S23" i="4"/>
  <c r="T23" i="4" s="1"/>
  <c r="Y23" i="4" s="1"/>
  <c r="O23" i="4"/>
  <c r="N23" i="4"/>
  <c r="K23" i="4"/>
  <c r="J23" i="4"/>
  <c r="I23" i="4"/>
  <c r="H23" i="4"/>
  <c r="AN22" i="4"/>
  <c r="AM22" i="4"/>
  <c r="AJ22" i="4"/>
  <c r="AE22" i="4"/>
  <c r="S22" i="4"/>
  <c r="T22" i="4" s="1"/>
  <c r="Y22" i="4" s="1"/>
  <c r="O22" i="4"/>
  <c r="N22" i="4"/>
  <c r="J22" i="4"/>
  <c r="I22" i="4"/>
  <c r="K22" i="4" s="1"/>
  <c r="H22" i="4"/>
  <c r="AN21" i="4"/>
  <c r="AM21" i="4"/>
  <c r="AJ21" i="4"/>
  <c r="AE21" i="4"/>
  <c r="T21" i="4"/>
  <c r="Y21" i="4" s="1"/>
  <c r="AC21" i="4" s="1"/>
  <c r="S21" i="4"/>
  <c r="O21" i="4"/>
  <c r="N21" i="4"/>
  <c r="K21" i="4"/>
  <c r="J21" i="4"/>
  <c r="I21" i="4"/>
  <c r="H21" i="4"/>
  <c r="AN20" i="4"/>
  <c r="AM20" i="4"/>
  <c r="AJ20" i="4"/>
  <c r="AE20" i="4"/>
  <c r="S20" i="4"/>
  <c r="T20" i="4" s="1"/>
  <c r="Y20" i="4" s="1"/>
  <c r="O20" i="4"/>
  <c r="N20" i="4"/>
  <c r="J20" i="4"/>
  <c r="I20" i="4"/>
  <c r="K20" i="4" s="1"/>
  <c r="H20" i="4"/>
  <c r="AN19" i="4"/>
  <c r="AM19" i="4"/>
  <c r="AE19" i="4"/>
  <c r="AJ19" i="4" s="1"/>
  <c r="T19" i="4"/>
  <c r="Y19" i="4" s="1"/>
  <c r="S19" i="4"/>
  <c r="O19" i="4"/>
  <c r="N19" i="4"/>
  <c r="K19" i="4"/>
  <c r="J19" i="4"/>
  <c r="I19" i="4"/>
  <c r="H19" i="4"/>
  <c r="AN18" i="4"/>
  <c r="AM18" i="4"/>
  <c r="AJ18" i="4"/>
  <c r="AE18" i="4"/>
  <c r="S18" i="4"/>
  <c r="T18" i="4" s="1"/>
  <c r="Y18" i="4" s="1"/>
  <c r="O18" i="4"/>
  <c r="N18" i="4"/>
  <c r="J18" i="4"/>
  <c r="K18" i="4" s="1"/>
  <c r="I18" i="4"/>
  <c r="H18" i="4"/>
  <c r="AN17" i="4"/>
  <c r="AM17" i="4"/>
  <c r="AE17" i="4"/>
  <c r="AJ17" i="4" s="1"/>
  <c r="T17" i="4"/>
  <c r="Y17" i="4" s="1"/>
  <c r="S17" i="4"/>
  <c r="O17" i="4"/>
  <c r="N17" i="4"/>
  <c r="K17" i="4"/>
  <c r="J17" i="4"/>
  <c r="I17" i="4"/>
  <c r="H17" i="4"/>
  <c r="AN16" i="4"/>
  <c r="AM16" i="4"/>
  <c r="AJ16" i="4"/>
  <c r="AE16" i="4"/>
  <c r="S16" i="4"/>
  <c r="T16" i="4" s="1"/>
  <c r="Y16" i="4" s="1"/>
  <c r="O16" i="4"/>
  <c r="N16" i="4"/>
  <c r="J16" i="4"/>
  <c r="I16" i="4"/>
  <c r="AG16" i="4" s="1"/>
  <c r="H16" i="4"/>
  <c r="AN15" i="4"/>
  <c r="AM15" i="4"/>
  <c r="AJ15" i="4"/>
  <c r="AE15" i="4"/>
  <c r="S15" i="4"/>
  <c r="T15" i="4" s="1"/>
  <c r="Y15" i="4" s="1"/>
  <c r="O15" i="4"/>
  <c r="N15" i="4"/>
  <c r="J15" i="4"/>
  <c r="I15" i="4"/>
  <c r="AG15" i="4" s="1"/>
  <c r="H15" i="4"/>
  <c r="AN14" i="4"/>
  <c r="AM14" i="4"/>
  <c r="AJ14" i="4"/>
  <c r="AE14" i="4"/>
  <c r="Y14" i="4"/>
  <c r="AC14" i="4" s="1"/>
  <c r="T14" i="4"/>
  <c r="S14" i="4"/>
  <c r="O14" i="4"/>
  <c r="N14" i="4"/>
  <c r="J14" i="4"/>
  <c r="I14" i="4"/>
  <c r="K14" i="4" s="1"/>
  <c r="H14" i="4"/>
  <c r="AN13" i="4"/>
  <c r="AM13" i="4"/>
  <c r="AE13" i="4"/>
  <c r="AJ13" i="4" s="1"/>
  <c r="T13" i="4"/>
  <c r="Y13" i="4" s="1"/>
  <c r="S13" i="4"/>
  <c r="O13" i="4"/>
  <c r="N13" i="4"/>
  <c r="K13" i="4"/>
  <c r="J13" i="4"/>
  <c r="I13" i="4"/>
  <c r="H13" i="4"/>
  <c r="AN12" i="4"/>
  <c r="AM12" i="4"/>
  <c r="AJ12" i="4"/>
  <c r="AE12" i="4"/>
  <c r="S12" i="4"/>
  <c r="T12" i="4" s="1"/>
  <c r="Y12" i="4" s="1"/>
  <c r="O12" i="4"/>
  <c r="N12" i="4"/>
  <c r="J12" i="4"/>
  <c r="K12" i="4" s="1"/>
  <c r="I12" i="4"/>
  <c r="H12" i="4"/>
  <c r="AN11" i="4"/>
  <c r="AM11" i="4"/>
  <c r="AJ11" i="4"/>
  <c r="AE11" i="4"/>
  <c r="S11" i="4"/>
  <c r="T11" i="4" s="1"/>
  <c r="Y11" i="4" s="1"/>
  <c r="O11" i="4"/>
  <c r="N11" i="4"/>
  <c r="J11" i="4"/>
  <c r="I11" i="4"/>
  <c r="K11" i="4" s="1"/>
  <c r="H11" i="4"/>
  <c r="AN10" i="4"/>
  <c r="AM10" i="4"/>
  <c r="AE10" i="4"/>
  <c r="AJ10" i="4" s="1"/>
  <c r="S10" i="4"/>
  <c r="T10" i="4" s="1"/>
  <c r="Y10" i="4" s="1"/>
  <c r="O10" i="4"/>
  <c r="N10" i="4"/>
  <c r="K10" i="4"/>
  <c r="J10" i="4"/>
  <c r="I10" i="4"/>
  <c r="H10" i="4"/>
  <c r="AN9" i="4"/>
  <c r="AM9" i="4"/>
  <c r="AE9" i="4"/>
  <c r="AJ9" i="4" s="1"/>
  <c r="S9" i="4"/>
  <c r="T9" i="4" s="1"/>
  <c r="Y9" i="4" s="1"/>
  <c r="O9" i="4"/>
  <c r="N9" i="4"/>
  <c r="K9" i="4"/>
  <c r="J9" i="4"/>
  <c r="I9" i="4"/>
  <c r="AG9" i="4" s="1"/>
  <c r="H9" i="4"/>
  <c r="AN8" i="4"/>
  <c r="AM8" i="4"/>
  <c r="AJ8" i="4"/>
  <c r="AE8" i="4"/>
  <c r="S8" i="4"/>
  <c r="T8" i="4" s="1"/>
  <c r="Y8" i="4" s="1"/>
  <c r="O8" i="4"/>
  <c r="N8" i="4"/>
  <c r="J8" i="4"/>
  <c r="I8" i="4"/>
  <c r="H8" i="4"/>
  <c r="AN7" i="4"/>
  <c r="AM7" i="4"/>
  <c r="AJ7" i="4"/>
  <c r="AE7" i="4"/>
  <c r="S7" i="4"/>
  <c r="T7" i="4" s="1"/>
  <c r="Y7" i="4" s="1"/>
  <c r="O7" i="4"/>
  <c r="N7" i="4"/>
  <c r="J7" i="4"/>
  <c r="I7" i="4"/>
  <c r="H7" i="4"/>
  <c r="AN6" i="4"/>
  <c r="AM6" i="4"/>
  <c r="AJ6" i="4"/>
  <c r="AE6" i="4"/>
  <c r="T6" i="4"/>
  <c r="Y6" i="4" s="1"/>
  <c r="S6" i="4"/>
  <c r="O6" i="4"/>
  <c r="N6" i="4"/>
  <c r="J6" i="4"/>
  <c r="I6" i="4"/>
  <c r="K6" i="4" s="1"/>
  <c r="H6" i="4"/>
  <c r="AN5" i="4"/>
  <c r="AM5" i="4"/>
  <c r="AE5" i="4"/>
  <c r="AJ5" i="4" s="1"/>
  <c r="T5" i="4"/>
  <c r="Y5" i="4" s="1"/>
  <c r="S5" i="4"/>
  <c r="O5" i="4"/>
  <c r="N5" i="4"/>
  <c r="J5" i="4"/>
  <c r="K5" i="4" s="1"/>
  <c r="I5" i="4"/>
  <c r="H5" i="4"/>
  <c r="AN4" i="4"/>
  <c r="AM4" i="4"/>
  <c r="AJ4" i="4"/>
  <c r="AE4" i="4"/>
  <c r="S4" i="4"/>
  <c r="T4" i="4" s="1"/>
  <c r="Y4" i="4" s="1"/>
  <c r="O4" i="4"/>
  <c r="N4" i="4"/>
  <c r="J4" i="4"/>
  <c r="K4" i="4" s="1"/>
  <c r="I4" i="4"/>
  <c r="H4" i="4"/>
  <c r="AN3" i="4"/>
  <c r="AM3" i="4"/>
  <c r="AJ3" i="4"/>
  <c r="AE3" i="4"/>
  <c r="S3" i="4"/>
  <c r="T3" i="4" s="1"/>
  <c r="Y3" i="4" s="1"/>
  <c r="O3" i="4"/>
  <c r="N3" i="4"/>
  <c r="J3" i="4"/>
  <c r="I3" i="4"/>
  <c r="K3" i="4" s="1"/>
  <c r="H3" i="4"/>
  <c r="AN2" i="4"/>
  <c r="AM2" i="4"/>
  <c r="AE2" i="4"/>
  <c r="AJ2" i="4" s="1"/>
  <c r="S2" i="4"/>
  <c r="T2" i="4" s="1"/>
  <c r="Y2" i="4" s="1"/>
  <c r="O2" i="4"/>
  <c r="N2" i="4"/>
  <c r="K2" i="4"/>
  <c r="J2" i="4"/>
  <c r="I2" i="4"/>
  <c r="AG2" i="4" s="1"/>
  <c r="H2" i="4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B14" i="2"/>
  <c r="B15" i="2" s="1"/>
  <c r="AD23" i="4" l="1"/>
  <c r="AK23" i="4" s="1"/>
  <c r="AC23" i="4"/>
  <c r="AD161" i="4"/>
  <c r="AK161" i="4" s="1"/>
  <c r="AC161" i="4"/>
  <c r="AD17" i="4"/>
  <c r="AK17" i="4" s="1"/>
  <c r="AC17" i="4"/>
  <c r="AG17" i="4"/>
  <c r="AG50" i="4"/>
  <c r="AC50" i="4"/>
  <c r="AD50" i="4"/>
  <c r="AK50" i="4" s="1"/>
  <c r="AD55" i="4"/>
  <c r="AC55" i="4"/>
  <c r="AC92" i="4"/>
  <c r="AG92" i="4"/>
  <c r="AD92" i="4"/>
  <c r="AK92" i="4" s="1"/>
  <c r="B16" i="2"/>
  <c r="B19" i="5" s="1"/>
  <c r="B17" i="2"/>
  <c r="AD176" i="4"/>
  <c r="AK176" i="4" s="1"/>
  <c r="AC176" i="4"/>
  <c r="AG176" i="4"/>
  <c r="AD8" i="4"/>
  <c r="AC8" i="4"/>
  <c r="AG10" i="4"/>
  <c r="AC12" i="4"/>
  <c r="AD12" i="4"/>
  <c r="AK12" i="4" s="1"/>
  <c r="AG12" i="4"/>
  <c r="AF13" i="4"/>
  <c r="AO13" i="4" s="1"/>
  <c r="AC18" i="4"/>
  <c r="AD18" i="4"/>
  <c r="AK18" i="4" s="1"/>
  <c r="AG18" i="4"/>
  <c r="AD43" i="4"/>
  <c r="AK43" i="4" s="1"/>
  <c r="AC43" i="4"/>
  <c r="AG43" i="4"/>
  <c r="AD48" i="4"/>
  <c r="AK48" i="4" s="1"/>
  <c r="AC48" i="4"/>
  <c r="AD63" i="4"/>
  <c r="AK63" i="4" s="1"/>
  <c r="AC63" i="4"/>
  <c r="AC7" i="4"/>
  <c r="AD7" i="4"/>
  <c r="AK7" i="4" s="1"/>
  <c r="AD40" i="4"/>
  <c r="AK40" i="4" s="1"/>
  <c r="AC40" i="4"/>
  <c r="AD31" i="4"/>
  <c r="AK31" i="4" s="1"/>
  <c r="AC31" i="4"/>
  <c r="AC45" i="4"/>
  <c r="AG45" i="4"/>
  <c r="AD45" i="4"/>
  <c r="AK45" i="4" s="1"/>
  <c r="AD47" i="4"/>
  <c r="AK47" i="4" s="1"/>
  <c r="AC47" i="4"/>
  <c r="AC15" i="4"/>
  <c r="AD15" i="4"/>
  <c r="AD24" i="4"/>
  <c r="AK24" i="4" s="1"/>
  <c r="AG24" i="4"/>
  <c r="AC24" i="4"/>
  <c r="AD35" i="4"/>
  <c r="AK35" i="4" s="1"/>
  <c r="AC35" i="4"/>
  <c r="AG35" i="4"/>
  <c r="AG66" i="4"/>
  <c r="AC66" i="4"/>
  <c r="AD66" i="4"/>
  <c r="AK66" i="4" s="1"/>
  <c r="AC143" i="4"/>
  <c r="AD143" i="4"/>
  <c r="AK143" i="4" s="1"/>
  <c r="AC187" i="4"/>
  <c r="AD187" i="4"/>
  <c r="AK187" i="4" s="1"/>
  <c r="AG187" i="4"/>
  <c r="AD191" i="4"/>
  <c r="AC191" i="4"/>
  <c r="AG224" i="4"/>
  <c r="AD224" i="4"/>
  <c r="AK224" i="4" s="1"/>
  <c r="AC224" i="4"/>
  <c r="AG7" i="4"/>
  <c r="AF40" i="4"/>
  <c r="AO40" i="4" s="1"/>
  <c r="AK49" i="4"/>
  <c r="AD53" i="4"/>
  <c r="AK53" i="4" s="1"/>
  <c r="AC53" i="4"/>
  <c r="AD104" i="4"/>
  <c r="AC104" i="4"/>
  <c r="AD121" i="4"/>
  <c r="AK121" i="4" s="1"/>
  <c r="AC121" i="4"/>
  <c r="AF123" i="4"/>
  <c r="AO123" i="4" s="1"/>
  <c r="AD175" i="4"/>
  <c r="AC175" i="4"/>
  <c r="AC11" i="4"/>
  <c r="AD11" i="4"/>
  <c r="AK11" i="4" s="1"/>
  <c r="AG11" i="4"/>
  <c r="AD77" i="4"/>
  <c r="AK77" i="4" s="1"/>
  <c r="AC77" i="4"/>
  <c r="AG77" i="4"/>
  <c r="AD29" i="4"/>
  <c r="AK29" i="4" s="1"/>
  <c r="AC29" i="4"/>
  <c r="AG5" i="4"/>
  <c r="AD5" i="4"/>
  <c r="AK5" i="4" s="1"/>
  <c r="AC5" i="4"/>
  <c r="AF10" i="4"/>
  <c r="AO10" i="4" s="1"/>
  <c r="AD9" i="4"/>
  <c r="AK9" i="4" s="1"/>
  <c r="AC9" i="4"/>
  <c r="AD16" i="4"/>
  <c r="AC16" i="4"/>
  <c r="AC22" i="4"/>
  <c r="AD22" i="4"/>
  <c r="AK22" i="4" s="1"/>
  <c r="AF23" i="4"/>
  <c r="AO23" i="4" s="1"/>
  <c r="AC25" i="4"/>
  <c r="AD25" i="4"/>
  <c r="AF47" i="4"/>
  <c r="AO47" i="4" s="1"/>
  <c r="AG74" i="4"/>
  <c r="AD74" i="4"/>
  <c r="AK74" i="4" s="1"/>
  <c r="AC74" i="4"/>
  <c r="AD79" i="4"/>
  <c r="AC79" i="4"/>
  <c r="AD94" i="4"/>
  <c r="AK94" i="4" s="1"/>
  <c r="AC94" i="4"/>
  <c r="AF11" i="4"/>
  <c r="AO11" i="4" s="1"/>
  <c r="AD2" i="4"/>
  <c r="AK2" i="4" s="1"/>
  <c r="AC2" i="4"/>
  <c r="AF4" i="4"/>
  <c r="AO4" i="4" s="1"/>
  <c r="AD6" i="4"/>
  <c r="AK6" i="4" s="1"/>
  <c r="AC6" i="4"/>
  <c r="AG6" i="4"/>
  <c r="AG8" i="4"/>
  <c r="AG13" i="4"/>
  <c r="AD13" i="4"/>
  <c r="AK13" i="4" s="1"/>
  <c r="AC13" i="4"/>
  <c r="AG19" i="4"/>
  <c r="AD19" i="4"/>
  <c r="AK19" i="4" s="1"/>
  <c r="AC19" i="4"/>
  <c r="AG42" i="4"/>
  <c r="AC42" i="4"/>
  <c r="AD42" i="4"/>
  <c r="AK42" i="4" s="1"/>
  <c r="AF43" i="4"/>
  <c r="AO43" i="4" s="1"/>
  <c r="AF48" i="4"/>
  <c r="AO48" i="4" s="1"/>
  <c r="AG109" i="4"/>
  <c r="AD109" i="4"/>
  <c r="AC109" i="4"/>
  <c r="AC4" i="4"/>
  <c r="AG4" i="4"/>
  <c r="AD4" i="4"/>
  <c r="AK4" i="4" s="1"/>
  <c r="AF22" i="4"/>
  <c r="AO22" i="4" s="1"/>
  <c r="AD3" i="4"/>
  <c r="AK3" i="4" s="1"/>
  <c r="AG3" i="4"/>
  <c r="AC3" i="4"/>
  <c r="AD10" i="4"/>
  <c r="AK10" i="4" s="1"/>
  <c r="AC10" i="4"/>
  <c r="AF12" i="4"/>
  <c r="AO12" i="4" s="1"/>
  <c r="AF18" i="4"/>
  <c r="AO18" i="4" s="1"/>
  <c r="AD20" i="4"/>
  <c r="AK20" i="4" s="1"/>
  <c r="AC20" i="4"/>
  <c r="AC26" i="4"/>
  <c r="AG26" i="4"/>
  <c r="AD26" i="4"/>
  <c r="AK26" i="4" s="1"/>
  <c r="AF35" i="4"/>
  <c r="AO35" i="4" s="1"/>
  <c r="AD39" i="4"/>
  <c r="AK39" i="4" s="1"/>
  <c r="AC39" i="4"/>
  <c r="AG58" i="4"/>
  <c r="AC58" i="4"/>
  <c r="AD58" i="4"/>
  <c r="AK58" i="4" s="1"/>
  <c r="AD110" i="4"/>
  <c r="AK110" i="4" s="1"/>
  <c r="AC110" i="4"/>
  <c r="AD192" i="4"/>
  <c r="AK192" i="4" s="1"/>
  <c r="AC192" i="4"/>
  <c r="AG192" i="4"/>
  <c r="AD152" i="4"/>
  <c r="AC152" i="4"/>
  <c r="AG204" i="4"/>
  <c r="K204" i="4"/>
  <c r="AF204" i="4" s="1"/>
  <c r="AO204" i="4" s="1"/>
  <c r="AG14" i="4"/>
  <c r="AG21" i="4"/>
  <c r="AD27" i="4"/>
  <c r="AK27" i="4" s="1"/>
  <c r="AK84" i="4"/>
  <c r="AD86" i="4"/>
  <c r="AK86" i="4" s="1"/>
  <c r="AG90" i="4"/>
  <c r="K90" i="4"/>
  <c r="AF90" i="4" s="1"/>
  <c r="AO90" i="4" s="1"/>
  <c r="K102" i="4"/>
  <c r="AG102" i="4"/>
  <c r="AF110" i="4"/>
  <c r="AO110" i="4" s="1"/>
  <c r="AD111" i="4"/>
  <c r="AC111" i="4"/>
  <c r="AD120" i="4"/>
  <c r="AK120" i="4" s="1"/>
  <c r="AC120" i="4"/>
  <c r="AC123" i="4"/>
  <c r="AG123" i="4"/>
  <c r="AD123" i="4"/>
  <c r="AK123" i="4" s="1"/>
  <c r="AK134" i="4"/>
  <c r="AD145" i="4"/>
  <c r="AC145" i="4"/>
  <c r="AC159" i="4"/>
  <c r="AD159" i="4"/>
  <c r="AK159" i="4" s="1"/>
  <c r="AG174" i="4"/>
  <c r="K174" i="4"/>
  <c r="AF174" i="4" s="1"/>
  <c r="AO174" i="4" s="1"/>
  <c r="AF187" i="4"/>
  <c r="AO187" i="4" s="1"/>
  <c r="AD189" i="4"/>
  <c r="AK189" i="4" s="1"/>
  <c r="AC189" i="4"/>
  <c r="AC195" i="4"/>
  <c r="AD195" i="4"/>
  <c r="AG195" i="4"/>
  <c r="AG55" i="4"/>
  <c r="AD67" i="4"/>
  <c r="AK67" i="4" s="1"/>
  <c r="AC67" i="4"/>
  <c r="AF131" i="4"/>
  <c r="AO131" i="4" s="1"/>
  <c r="AG140" i="4"/>
  <c r="AD140" i="4"/>
  <c r="AC140" i="4"/>
  <c r="K149" i="4"/>
  <c r="AF149" i="4" s="1"/>
  <c r="AO149" i="4" s="1"/>
  <c r="AG149" i="4"/>
  <c r="AG23" i="4"/>
  <c r="AC28" i="4"/>
  <c r="AC41" i="4"/>
  <c r="AK44" i="4"/>
  <c r="AD46" i="4"/>
  <c r="AK46" i="4" s="1"/>
  <c r="AC57" i="4"/>
  <c r="K7" i="4"/>
  <c r="K15" i="4"/>
  <c r="AF15" i="4" s="1"/>
  <c r="AO15" i="4" s="1"/>
  <c r="K25" i="4"/>
  <c r="AF25" i="4" s="1"/>
  <c r="AO25" i="4" s="1"/>
  <c r="K28" i="4"/>
  <c r="AD28" i="4"/>
  <c r="AK28" i="4" s="1"/>
  <c r="AD41" i="4"/>
  <c r="AK41" i="4" s="1"/>
  <c r="K45" i="4"/>
  <c r="AG46" i="4"/>
  <c r="AG47" i="4"/>
  <c r="AG48" i="4"/>
  <c r="K55" i="4"/>
  <c r="AF55" i="4" s="1"/>
  <c r="AO55" i="4" s="1"/>
  <c r="AF58" i="4"/>
  <c r="AO58" i="4" s="1"/>
  <c r="AD62" i="4"/>
  <c r="AK62" i="4" s="1"/>
  <c r="AG63" i="4"/>
  <c r="AC84" i="4"/>
  <c r="AF94" i="4"/>
  <c r="AO94" i="4" s="1"/>
  <c r="AD95" i="4"/>
  <c r="AC95" i="4"/>
  <c r="AC99" i="4"/>
  <c r="AG99" i="4"/>
  <c r="AD99" i="4"/>
  <c r="AK99" i="4" s="1"/>
  <c r="AC107" i="4"/>
  <c r="AG107" i="4"/>
  <c r="AF115" i="4"/>
  <c r="AO115" i="4" s="1"/>
  <c r="AG118" i="4"/>
  <c r="AD170" i="4"/>
  <c r="AK170" i="4" s="1"/>
  <c r="AG170" i="4"/>
  <c r="AC170" i="4"/>
  <c r="AF171" i="4"/>
  <c r="AO171" i="4" s="1"/>
  <c r="AG188" i="4"/>
  <c r="K188" i="4"/>
  <c r="AG199" i="4"/>
  <c r="K199" i="4"/>
  <c r="AC235" i="4"/>
  <c r="AD235" i="4"/>
  <c r="AK235" i="4" s="1"/>
  <c r="AG235" i="4"/>
  <c r="AK54" i="4"/>
  <c r="AG69" i="4"/>
  <c r="AF85" i="4"/>
  <c r="AO85" i="4" s="1"/>
  <c r="AK90" i="4"/>
  <c r="AF220" i="4"/>
  <c r="AO220" i="4" s="1"/>
  <c r="AD56" i="4"/>
  <c r="AC56" i="4"/>
  <c r="AG67" i="4"/>
  <c r="AG84" i="4"/>
  <c r="K84" i="4"/>
  <c r="AF84" i="4" s="1"/>
  <c r="AO84" i="4" s="1"/>
  <c r="AG86" i="4"/>
  <c r="AC91" i="4"/>
  <c r="AG91" i="4"/>
  <c r="AD101" i="4"/>
  <c r="AC101" i="4"/>
  <c r="AG101" i="4"/>
  <c r="AK107" i="4"/>
  <c r="AG114" i="4"/>
  <c r="AD128" i="4"/>
  <c r="AC128" i="4"/>
  <c r="AC131" i="4"/>
  <c r="AG131" i="4"/>
  <c r="AD131" i="4"/>
  <c r="AK131" i="4" s="1"/>
  <c r="AD137" i="4"/>
  <c r="AK137" i="4" s="1"/>
  <c r="AG137" i="4"/>
  <c r="AC137" i="4"/>
  <c r="AC139" i="4"/>
  <c r="AG139" i="4"/>
  <c r="AG148" i="4"/>
  <c r="AD148" i="4"/>
  <c r="AC148" i="4"/>
  <c r="AD157" i="4"/>
  <c r="AG157" i="4"/>
  <c r="AC157" i="4"/>
  <c r="AG172" i="4"/>
  <c r="K172" i="4"/>
  <c r="AD173" i="4"/>
  <c r="AC173" i="4"/>
  <c r="AC179" i="4"/>
  <c r="AD179" i="4"/>
  <c r="AK179" i="4" s="1"/>
  <c r="AG179" i="4"/>
  <c r="K197" i="4"/>
  <c r="AG197" i="4"/>
  <c r="AC203" i="4"/>
  <c r="AD203" i="4"/>
  <c r="AK203" i="4" s="1"/>
  <c r="AG203" i="4"/>
  <c r="AD208" i="4"/>
  <c r="AK208" i="4" s="1"/>
  <c r="AC208" i="4"/>
  <c r="AG208" i="4"/>
  <c r="AG216" i="4"/>
  <c r="AD216" i="4"/>
  <c r="AK216" i="4" s="1"/>
  <c r="AC216" i="4"/>
  <c r="AC264" i="4"/>
  <c r="AD264" i="4"/>
  <c r="AK264" i="4" s="1"/>
  <c r="AG22" i="4"/>
  <c r="AG106" i="4"/>
  <c r="K106" i="4"/>
  <c r="AF106" i="4" s="1"/>
  <c r="AO106" i="4" s="1"/>
  <c r="AD144" i="4"/>
  <c r="AK144" i="4" s="1"/>
  <c r="AC144" i="4"/>
  <c r="AG27" i="4"/>
  <c r="AK32" i="4"/>
  <c r="AG44" i="4"/>
  <c r="AD51" i="4"/>
  <c r="AK51" i="4" s="1"/>
  <c r="AC51" i="4"/>
  <c r="AG52" i="4"/>
  <c r="K52" i="4"/>
  <c r="AF52" i="4" s="1"/>
  <c r="AO52" i="4" s="1"/>
  <c r="AF53" i="4"/>
  <c r="AO53" i="4" s="1"/>
  <c r="AG53" i="4"/>
  <c r="AC61" i="4"/>
  <c r="AG62" i="4"/>
  <c r="AF63" i="4"/>
  <c r="AO63" i="4" s="1"/>
  <c r="AK65" i="4"/>
  <c r="AF66" i="4"/>
  <c r="AO66" i="4" s="1"/>
  <c r="AD70" i="4"/>
  <c r="AK70" i="4" s="1"/>
  <c r="AG71" i="4"/>
  <c r="AC71" i="4"/>
  <c r="AF74" i="4"/>
  <c r="AO74" i="4" s="1"/>
  <c r="AF77" i="4"/>
  <c r="AO77" i="4" s="1"/>
  <c r="AD85" i="4"/>
  <c r="AK85" i="4" s="1"/>
  <c r="AC85" i="4"/>
  <c r="AC89" i="4"/>
  <c r="AD91" i="4"/>
  <c r="AK91" i="4" s="1"/>
  <c r="AF92" i="4"/>
  <c r="AO92" i="4" s="1"/>
  <c r="AG103" i="4"/>
  <c r="K103" i="4"/>
  <c r="AF103" i="4" s="1"/>
  <c r="AO103" i="4" s="1"/>
  <c r="AF118" i="4"/>
  <c r="AO118" i="4" s="1"/>
  <c r="AC119" i="4"/>
  <c r="AD119" i="4"/>
  <c r="AK119" i="4" s="1"/>
  <c r="AD139" i="4"/>
  <c r="AK139" i="4" s="1"/>
  <c r="AG145" i="4"/>
  <c r="AF161" i="4"/>
  <c r="AO161" i="4" s="1"/>
  <c r="AG183" i="4"/>
  <c r="K183" i="4"/>
  <c r="AC220" i="4"/>
  <c r="AD220" i="4"/>
  <c r="AK220" i="4" s="1"/>
  <c r="AD230" i="4"/>
  <c r="AK230" i="4" s="1"/>
  <c r="AC230" i="4"/>
  <c r="AC32" i="4"/>
  <c r="AD34" i="4"/>
  <c r="AK34" i="4" s="1"/>
  <c r="AK36" i="4"/>
  <c r="AD38" i="4"/>
  <c r="AK38" i="4" s="1"/>
  <c r="AF57" i="4"/>
  <c r="AO57" i="4" s="1"/>
  <c r="AD64" i="4"/>
  <c r="AK64" i="4" s="1"/>
  <c r="AC64" i="4"/>
  <c r="AK73" i="4"/>
  <c r="AG76" i="4"/>
  <c r="K76" i="4"/>
  <c r="AF76" i="4" s="1"/>
  <c r="AO76" i="4" s="1"/>
  <c r="AK81" i="4"/>
  <c r="AD83" i="4"/>
  <c r="AK83" i="4" s="1"/>
  <c r="AC83" i="4"/>
  <c r="AG83" i="4"/>
  <c r="AF86" i="4"/>
  <c r="AO86" i="4" s="1"/>
  <c r="AD87" i="4"/>
  <c r="AC87" i="4"/>
  <c r="AG93" i="4"/>
  <c r="AD93" i="4"/>
  <c r="AC93" i="4"/>
  <c r="AD102" i="4"/>
  <c r="AK102" i="4" s="1"/>
  <c r="AC102" i="4"/>
  <c r="AD112" i="4"/>
  <c r="AK112" i="4" s="1"/>
  <c r="AC112" i="4"/>
  <c r="AF114" i="4"/>
  <c r="AO114" i="4" s="1"/>
  <c r="AF120" i="4"/>
  <c r="AO120" i="4" s="1"/>
  <c r="AK122" i="4"/>
  <c r="AK135" i="4"/>
  <c r="AK146" i="4"/>
  <c r="AC151" i="4"/>
  <c r="AD151" i="4"/>
  <c r="AK151" i="4" s="1"/>
  <c r="AK154" i="4"/>
  <c r="AK167" i="4"/>
  <c r="K181" i="4"/>
  <c r="AG181" i="4"/>
  <c r="AD200" i="4"/>
  <c r="AK200" i="4" s="1"/>
  <c r="AC200" i="4"/>
  <c r="AG206" i="4"/>
  <c r="K206" i="4"/>
  <c r="AF206" i="4" s="1"/>
  <c r="AO206" i="4" s="1"/>
  <c r="AC228" i="4"/>
  <c r="AD228" i="4"/>
  <c r="AK228" i="4" s="1"/>
  <c r="AG245" i="4"/>
  <c r="K245" i="4"/>
  <c r="AF50" i="4"/>
  <c r="AO50" i="4" s="1"/>
  <c r="AG68" i="4"/>
  <c r="K68" i="4"/>
  <c r="AF68" i="4" s="1"/>
  <c r="AO68" i="4" s="1"/>
  <c r="AG82" i="4"/>
  <c r="AD82" i="4"/>
  <c r="AK82" i="4" s="1"/>
  <c r="AC82" i="4"/>
  <c r="AC108" i="4"/>
  <c r="AG108" i="4"/>
  <c r="AD108" i="4"/>
  <c r="AK108" i="4" s="1"/>
  <c r="K238" i="4"/>
  <c r="AF238" i="4" s="1"/>
  <c r="AO238" i="4" s="1"/>
  <c r="AG238" i="4"/>
  <c r="K8" i="4"/>
  <c r="AF8" i="4" s="1"/>
  <c r="AO8" i="4" s="1"/>
  <c r="K16" i="4"/>
  <c r="AF16" i="4" s="1"/>
  <c r="AO16" i="4" s="1"/>
  <c r="AD14" i="4"/>
  <c r="AK14" i="4" s="1"/>
  <c r="AD21" i="4"/>
  <c r="AK21" i="4" s="1"/>
  <c r="AG29" i="4"/>
  <c r="AG31" i="4"/>
  <c r="AG38" i="4"/>
  <c r="AG39" i="4"/>
  <c r="AG40" i="4"/>
  <c r="AG56" i="4"/>
  <c r="AD59" i="4"/>
  <c r="AC59" i="4"/>
  <c r="AG60" i="4"/>
  <c r="K60" i="4"/>
  <c r="AF60" i="4" s="1"/>
  <c r="AO60" i="4" s="1"/>
  <c r="AF61" i="4"/>
  <c r="AO61" i="4" s="1"/>
  <c r="AG61" i="4"/>
  <c r="AG65" i="4"/>
  <c r="AC69" i="4"/>
  <c r="AG70" i="4"/>
  <c r="AF71" i="4"/>
  <c r="AO71" i="4" s="1"/>
  <c r="AD72" i="4"/>
  <c r="AC72" i="4"/>
  <c r="AG73" i="4"/>
  <c r="AD75" i="4"/>
  <c r="AC75" i="4"/>
  <c r="AG79" i="4"/>
  <c r="K79" i="4"/>
  <c r="AF79" i="4" s="1"/>
  <c r="AO79" i="4" s="1"/>
  <c r="AG85" i="4"/>
  <c r="AF91" i="4"/>
  <c r="AO91" i="4" s="1"/>
  <c r="AG124" i="4"/>
  <c r="AD124" i="4"/>
  <c r="AK124" i="4" s="1"/>
  <c r="AC124" i="4"/>
  <c r="AD129" i="4"/>
  <c r="AK129" i="4" s="1"/>
  <c r="AC129" i="4"/>
  <c r="AC138" i="4"/>
  <c r="AD142" i="4"/>
  <c r="AK142" i="4" s="1"/>
  <c r="AC142" i="4"/>
  <c r="AF143" i="4"/>
  <c r="AO143" i="4" s="1"/>
  <c r="AD160" i="4"/>
  <c r="AK160" i="4" s="1"/>
  <c r="AC160" i="4"/>
  <c r="AC171" i="4"/>
  <c r="AD171" i="4"/>
  <c r="AK171" i="4" s="1"/>
  <c r="AG171" i="4"/>
  <c r="AF17" i="4"/>
  <c r="AO17" i="4" s="1"/>
  <c r="AF37" i="4"/>
  <c r="AO37" i="4" s="1"/>
  <c r="AG20" i="4"/>
  <c r="K30" i="4"/>
  <c r="AF30" i="4" s="1"/>
  <c r="AO30" i="4" s="1"/>
  <c r="K33" i="4"/>
  <c r="AF33" i="4" s="1"/>
  <c r="AO33" i="4" s="1"/>
  <c r="AG34" i="4"/>
  <c r="AG37" i="4"/>
  <c r="AG51" i="4"/>
  <c r="AD78" i="4"/>
  <c r="AD80" i="4"/>
  <c r="AC80" i="4"/>
  <c r="AG81" i="4"/>
  <c r="K81" i="4"/>
  <c r="AF81" i="4" s="1"/>
  <c r="AO81" i="4" s="1"/>
  <c r="AG87" i="4"/>
  <c r="AD88" i="4"/>
  <c r="AC88" i="4"/>
  <c r="AG89" i="4"/>
  <c r="K89" i="4"/>
  <c r="AF89" i="4" s="1"/>
  <c r="AO89" i="4" s="1"/>
  <c r="AD96" i="4"/>
  <c r="AC96" i="4"/>
  <c r="AD98" i="4"/>
  <c r="AC98" i="4"/>
  <c r="AC100" i="4"/>
  <c r="AD100" i="4"/>
  <c r="AK106" i="4"/>
  <c r="AD113" i="4"/>
  <c r="AK113" i="4" s="1"/>
  <c r="AG113" i="4"/>
  <c r="AF116" i="4"/>
  <c r="AO116" i="4" s="1"/>
  <c r="AD117" i="4"/>
  <c r="AG117" i="4"/>
  <c r="AC117" i="4"/>
  <c r="AF121" i="4"/>
  <c r="AO121" i="4" s="1"/>
  <c r="AG122" i="4"/>
  <c r="AC127" i="4"/>
  <c r="AD127" i="4"/>
  <c r="AK127" i="4" s="1"/>
  <c r="AG132" i="4"/>
  <c r="AD132" i="4"/>
  <c r="AC132" i="4"/>
  <c r="AF137" i="4"/>
  <c r="AO137" i="4" s="1"/>
  <c r="AC147" i="4"/>
  <c r="AG147" i="4"/>
  <c r="AD147" i="4"/>
  <c r="AK147" i="4" s="1"/>
  <c r="AG154" i="4"/>
  <c r="AG158" i="4"/>
  <c r="AC163" i="4"/>
  <c r="AD163" i="4"/>
  <c r="AD184" i="4"/>
  <c r="AK184" i="4" s="1"/>
  <c r="AC184" i="4"/>
  <c r="AG190" i="4"/>
  <c r="K190" i="4"/>
  <c r="AF190" i="4" s="1"/>
  <c r="AO190" i="4" s="1"/>
  <c r="AG200" i="4"/>
  <c r="AF203" i="4"/>
  <c r="AO203" i="4" s="1"/>
  <c r="AD205" i="4"/>
  <c r="AK205" i="4" s="1"/>
  <c r="AC205" i="4"/>
  <c r="AG104" i="4"/>
  <c r="AF126" i="4"/>
  <c r="AO126" i="4" s="1"/>
  <c r="AG126" i="4"/>
  <c r="AF130" i="4"/>
  <c r="AO130" i="4" s="1"/>
  <c r="AG130" i="4"/>
  <c r="AG144" i="4"/>
  <c r="AF162" i="4"/>
  <c r="AO162" i="4" s="1"/>
  <c r="AG162" i="4"/>
  <c r="AG167" i="4"/>
  <c r="K167" i="4"/>
  <c r="AF167" i="4" s="1"/>
  <c r="AO167" i="4" s="1"/>
  <c r="AG180" i="4"/>
  <c r="K180" i="4"/>
  <c r="AF180" i="4" s="1"/>
  <c r="AO180" i="4" s="1"/>
  <c r="AG196" i="4"/>
  <c r="K196" i="4"/>
  <c r="AF196" i="4" s="1"/>
  <c r="AO196" i="4" s="1"/>
  <c r="AD210" i="4"/>
  <c r="AC210" i="4"/>
  <c r="AD215" i="4"/>
  <c r="AK215" i="4" s="1"/>
  <c r="AC215" i="4"/>
  <c r="AF221" i="4"/>
  <c r="AO221" i="4" s="1"/>
  <c r="AK221" i="4"/>
  <c r="AD231" i="4"/>
  <c r="AC231" i="4"/>
  <c r="AK237" i="4"/>
  <c r="AG242" i="4"/>
  <c r="AD242" i="4"/>
  <c r="AC242" i="4"/>
  <c r="AD259" i="4"/>
  <c r="AC259" i="4"/>
  <c r="AF280" i="4"/>
  <c r="AO280" i="4" s="1"/>
  <c r="K93" i="4"/>
  <c r="AF93" i="4" s="1"/>
  <c r="AO93" i="4" s="1"/>
  <c r="K109" i="4"/>
  <c r="AF109" i="4" s="1"/>
  <c r="AO109" i="4" s="1"/>
  <c r="AC125" i="4"/>
  <c r="AK133" i="4"/>
  <c r="K134" i="4"/>
  <c r="AF134" i="4" s="1"/>
  <c r="AO134" i="4" s="1"/>
  <c r="AG134" i="4"/>
  <c r="AG143" i="4"/>
  <c r="AC146" i="4"/>
  <c r="AG153" i="4"/>
  <c r="K165" i="4"/>
  <c r="AF165" i="4" s="1"/>
  <c r="AO165" i="4" s="1"/>
  <c r="AG165" i="4"/>
  <c r="AK185" i="4"/>
  <c r="AC186" i="4"/>
  <c r="AK201" i="4"/>
  <c r="AC202" i="4"/>
  <c r="AC207" i="4"/>
  <c r="AF209" i="4"/>
  <c r="AO209" i="4" s="1"/>
  <c r="AC212" i="4"/>
  <c r="AD212" i="4"/>
  <c r="AC221" i="4"/>
  <c r="AC223" i="4"/>
  <c r="AD225" i="4"/>
  <c r="AC225" i="4"/>
  <c r="AF228" i="4"/>
  <c r="AO228" i="4" s="1"/>
  <c r="AD233" i="4"/>
  <c r="AC233" i="4"/>
  <c r="AC368" i="4"/>
  <c r="AG368" i="4"/>
  <c r="AD368" i="4"/>
  <c r="AK368" i="4" s="1"/>
  <c r="K87" i="4"/>
  <c r="AF87" i="4" s="1"/>
  <c r="AO87" i="4" s="1"/>
  <c r="AK97" i="4"/>
  <c r="K104" i="4"/>
  <c r="AF104" i="4" s="1"/>
  <c r="AO104" i="4" s="1"/>
  <c r="K105" i="4"/>
  <c r="AF105" i="4" s="1"/>
  <c r="AO105" i="4" s="1"/>
  <c r="AC115" i="4"/>
  <c r="AG115" i="4"/>
  <c r="AG116" i="4"/>
  <c r="AD116" i="4"/>
  <c r="AK116" i="4" s="1"/>
  <c r="AC116" i="4"/>
  <c r="AF138" i="4"/>
  <c r="AO138" i="4" s="1"/>
  <c r="AG138" i="4"/>
  <c r="AG152" i="4"/>
  <c r="AC155" i="4"/>
  <c r="AG155" i="4"/>
  <c r="AG156" i="4"/>
  <c r="AD156" i="4"/>
  <c r="AK156" i="4" s="1"/>
  <c r="AC156" i="4"/>
  <c r="AK166" i="4"/>
  <c r="AK169" i="4"/>
  <c r="AG175" i="4"/>
  <c r="K175" i="4"/>
  <c r="AF175" i="4" s="1"/>
  <c r="AO175" i="4" s="1"/>
  <c r="AF176" i="4"/>
  <c r="AO176" i="4" s="1"/>
  <c r="AG182" i="4"/>
  <c r="K182" i="4"/>
  <c r="AF182" i="4" s="1"/>
  <c r="AO182" i="4" s="1"/>
  <c r="AG191" i="4"/>
  <c r="K191" i="4"/>
  <c r="AF191" i="4" s="1"/>
  <c r="AO191" i="4" s="1"/>
  <c r="AF192" i="4"/>
  <c r="AO192" i="4" s="1"/>
  <c r="AG198" i="4"/>
  <c r="K198" i="4"/>
  <c r="AF198" i="4" s="1"/>
  <c r="AO198" i="4" s="1"/>
  <c r="AG207" i="4"/>
  <c r="K207" i="4"/>
  <c r="AF207" i="4" s="1"/>
  <c r="AO207" i="4" s="1"/>
  <c r="AG210" i="4"/>
  <c r="AF230" i="4"/>
  <c r="AO230" i="4" s="1"/>
  <c r="AD257" i="4"/>
  <c r="AK257" i="4" s="1"/>
  <c r="AC257" i="4"/>
  <c r="AG257" i="4"/>
  <c r="AC308" i="4"/>
  <c r="AD308" i="4"/>
  <c r="AK308" i="4" s="1"/>
  <c r="AF309" i="4"/>
  <c r="AO309" i="4" s="1"/>
  <c r="AG95" i="4"/>
  <c r="AC97" i="4"/>
  <c r="AG111" i="4"/>
  <c r="AG112" i="4"/>
  <c r="AC114" i="4"/>
  <c r="AD115" i="4"/>
  <c r="AK115" i="4" s="1"/>
  <c r="AG121" i="4"/>
  <c r="AK141" i="4"/>
  <c r="AF142" i="4"/>
  <c r="AO142" i="4" s="1"/>
  <c r="AG142" i="4"/>
  <c r="AG151" i="4"/>
  <c r="AC154" i="4"/>
  <c r="AD155" i="4"/>
  <c r="AK155" i="4" s="1"/>
  <c r="AG161" i="4"/>
  <c r="AC169" i="4"/>
  <c r="K173" i="4"/>
  <c r="AF173" i="4" s="1"/>
  <c r="AO173" i="4" s="1"/>
  <c r="AG173" i="4"/>
  <c r="AC178" i="4"/>
  <c r="AC181" i="4"/>
  <c r="AG186" i="4"/>
  <c r="K189" i="4"/>
  <c r="AG189" i="4"/>
  <c r="AC194" i="4"/>
  <c r="AC197" i="4"/>
  <c r="AG202" i="4"/>
  <c r="K205" i="4"/>
  <c r="AG205" i="4"/>
  <c r="AF208" i="4"/>
  <c r="AO208" i="4" s="1"/>
  <c r="AG221" i="4"/>
  <c r="AF224" i="4"/>
  <c r="AO224" i="4" s="1"/>
  <c r="AG240" i="4"/>
  <c r="AD240" i="4"/>
  <c r="AK240" i="4" s="1"/>
  <c r="AC240" i="4"/>
  <c r="AD245" i="4"/>
  <c r="AK245" i="4" s="1"/>
  <c r="AC245" i="4"/>
  <c r="AD267" i="4"/>
  <c r="AK267" i="4" s="1"/>
  <c r="AC267" i="4"/>
  <c r="AF276" i="4"/>
  <c r="AO276" i="4" s="1"/>
  <c r="AG94" i="4"/>
  <c r="AG96" i="4"/>
  <c r="AG110" i="4"/>
  <c r="AC118" i="4"/>
  <c r="AG120" i="4"/>
  <c r="AC122" i="4"/>
  <c r="AG125" i="4"/>
  <c r="AG129" i="4"/>
  <c r="AC141" i="4"/>
  <c r="K146" i="4"/>
  <c r="AF146" i="4" s="1"/>
  <c r="AO146" i="4" s="1"/>
  <c r="AG146" i="4"/>
  <c r="AG160" i="4"/>
  <c r="AG164" i="4"/>
  <c r="K164" i="4"/>
  <c r="AK174" i="4"/>
  <c r="AK177" i="4"/>
  <c r="AC188" i="4"/>
  <c r="AK190" i="4"/>
  <c r="AK193" i="4"/>
  <c r="AC204" i="4"/>
  <c r="AK206" i="4"/>
  <c r="K210" i="4"/>
  <c r="AF210" i="4" s="1"/>
  <c r="AO210" i="4" s="1"/>
  <c r="AC211" i="4"/>
  <c r="AD211" i="4"/>
  <c r="AK211" i="4" s="1"/>
  <c r="AD213" i="4"/>
  <c r="AC213" i="4"/>
  <c r="AF215" i="4"/>
  <c r="AO215" i="4" s="1"/>
  <c r="AC219" i="4"/>
  <c r="AG219" i="4"/>
  <c r="AG223" i="4"/>
  <c r="K223" i="4"/>
  <c r="AF223" i="4" s="1"/>
  <c r="AO223" i="4" s="1"/>
  <c r="AG231" i="4"/>
  <c r="K231" i="4"/>
  <c r="AF231" i="4" s="1"/>
  <c r="AO231" i="4" s="1"/>
  <c r="AD234" i="4"/>
  <c r="AK234" i="4" s="1"/>
  <c r="AC236" i="4"/>
  <c r="AD236" i="4"/>
  <c r="AF244" i="4"/>
  <c r="AO244" i="4" s="1"/>
  <c r="AD249" i="4"/>
  <c r="AK249" i="4" s="1"/>
  <c r="AC249" i="4"/>
  <c r="AK251" i="4"/>
  <c r="K95" i="4"/>
  <c r="AF95" i="4" s="1"/>
  <c r="AO95" i="4" s="1"/>
  <c r="K98" i="4"/>
  <c r="AF98" i="4" s="1"/>
  <c r="AO98" i="4" s="1"/>
  <c r="AF99" i="4"/>
  <c r="AO99" i="4" s="1"/>
  <c r="K101" i="4"/>
  <c r="AF101" i="4" s="1"/>
  <c r="AO101" i="4" s="1"/>
  <c r="K111" i="4"/>
  <c r="AF111" i="4" s="1"/>
  <c r="AO111" i="4" s="1"/>
  <c r="AG119" i="4"/>
  <c r="AG128" i="4"/>
  <c r="AD136" i="4"/>
  <c r="AC136" i="4"/>
  <c r="AK149" i="4"/>
  <c r="K150" i="4"/>
  <c r="AF150" i="4" s="1"/>
  <c r="AO150" i="4" s="1"/>
  <c r="AG150" i="4"/>
  <c r="AF151" i="4"/>
  <c r="AO151" i="4" s="1"/>
  <c r="AK153" i="4"/>
  <c r="AK158" i="4"/>
  <c r="AG159" i="4"/>
  <c r="AG166" i="4"/>
  <c r="K166" i="4"/>
  <c r="AF166" i="4" s="1"/>
  <c r="AO166" i="4" s="1"/>
  <c r="AD168" i="4"/>
  <c r="AK168" i="4" s="1"/>
  <c r="AC168" i="4"/>
  <c r="AG178" i="4"/>
  <c r="AG194" i="4"/>
  <c r="AK219" i="4"/>
  <c r="AG225" i="4"/>
  <c r="K225" i="4"/>
  <c r="AF225" i="4" s="1"/>
  <c r="AO225" i="4" s="1"/>
  <c r="AF227" i="4"/>
  <c r="AO227" i="4" s="1"/>
  <c r="AG232" i="4"/>
  <c r="AD232" i="4"/>
  <c r="AK232" i="4" s="1"/>
  <c r="AC232" i="4"/>
  <c r="AC256" i="4"/>
  <c r="AD256" i="4"/>
  <c r="AK256" i="4" s="1"/>
  <c r="AD261" i="4"/>
  <c r="AK261" i="4" s="1"/>
  <c r="AC261" i="4"/>
  <c r="AG228" i="4"/>
  <c r="AF234" i="4"/>
  <c r="AO234" i="4" s="1"/>
  <c r="AF235" i="4"/>
  <c r="AO235" i="4" s="1"/>
  <c r="AK238" i="4"/>
  <c r="AK239" i="4"/>
  <c r="AD254" i="4"/>
  <c r="AK254" i="4" s="1"/>
  <c r="AC254" i="4"/>
  <c r="AC268" i="4"/>
  <c r="AD268" i="4"/>
  <c r="AK268" i="4" s="1"/>
  <c r="AC288" i="4"/>
  <c r="AG288" i="4"/>
  <c r="AD288" i="4"/>
  <c r="AK288" i="4" s="1"/>
  <c r="AC296" i="4"/>
  <c r="AG296" i="4"/>
  <c r="AD296" i="4"/>
  <c r="AK296" i="4" s="1"/>
  <c r="AD301" i="4"/>
  <c r="AC301" i="4"/>
  <c r="AD314" i="4"/>
  <c r="AK314" i="4" s="1"/>
  <c r="AC314" i="4"/>
  <c r="AD317" i="4"/>
  <c r="AC317" i="4"/>
  <c r="AC320" i="4"/>
  <c r="AG320" i="4"/>
  <c r="AD320" i="4"/>
  <c r="AK320" i="4" s="1"/>
  <c r="AG322" i="4"/>
  <c r="AD322" i="4"/>
  <c r="AC322" i="4"/>
  <c r="AG354" i="4"/>
  <c r="AD354" i="4"/>
  <c r="AC354" i="4"/>
  <c r="AC403" i="4"/>
  <c r="AD403" i="4"/>
  <c r="AK403" i="4" s="1"/>
  <c r="AG403" i="4"/>
  <c r="AF170" i="4"/>
  <c r="AO170" i="4" s="1"/>
  <c r="AF186" i="4"/>
  <c r="AO186" i="4" s="1"/>
  <c r="AF202" i="4"/>
  <c r="AO202" i="4" s="1"/>
  <c r="AG215" i="4"/>
  <c r="AF226" i="4"/>
  <c r="AO226" i="4" s="1"/>
  <c r="AG227" i="4"/>
  <c r="AG230" i="4"/>
  <c r="AG234" i="4"/>
  <c r="AC238" i="4"/>
  <c r="AG239" i="4"/>
  <c r="AF240" i="4"/>
  <c r="AO240" i="4" s="1"/>
  <c r="AG243" i="4"/>
  <c r="AD277" i="4"/>
  <c r="AK277" i="4" s="1"/>
  <c r="AC277" i="4"/>
  <c r="AD286" i="4"/>
  <c r="AK286" i="4" s="1"/>
  <c r="AG286" i="4"/>
  <c r="AC286" i="4"/>
  <c r="AD293" i="4"/>
  <c r="AK293" i="4" s="1"/>
  <c r="AC293" i="4"/>
  <c r="AD323" i="4"/>
  <c r="AC323" i="4"/>
  <c r="AC329" i="4"/>
  <c r="AD329" i="4"/>
  <c r="AK329" i="4" s="1"/>
  <c r="AG329" i="4"/>
  <c r="AC337" i="4"/>
  <c r="AG337" i="4"/>
  <c r="AD337" i="4"/>
  <c r="AK337" i="4" s="1"/>
  <c r="AC352" i="4"/>
  <c r="AG352" i="4"/>
  <c r="AD352" i="4"/>
  <c r="AK352" i="4" s="1"/>
  <c r="AG212" i="4"/>
  <c r="K214" i="4"/>
  <c r="AF214" i="4" s="1"/>
  <c r="AO214" i="4" s="1"/>
  <c r="K217" i="4"/>
  <c r="AF217" i="4" s="1"/>
  <c r="AO217" i="4" s="1"/>
  <c r="AG226" i="4"/>
  <c r="AG229" i="4"/>
  <c r="K242" i="4"/>
  <c r="AF242" i="4" s="1"/>
  <c r="AO242" i="4" s="1"/>
  <c r="AF243" i="4"/>
  <c r="AO243" i="4" s="1"/>
  <c r="AF248" i="4"/>
  <c r="AO248" i="4" s="1"/>
  <c r="AD250" i="4"/>
  <c r="AC250" i="4"/>
  <c r="AK255" i="4"/>
  <c r="AG271" i="4"/>
  <c r="AC280" i="4"/>
  <c r="AG280" i="4"/>
  <c r="AD280" i="4"/>
  <c r="AK280" i="4" s="1"/>
  <c r="AD294" i="4"/>
  <c r="AC294" i="4"/>
  <c r="AF316" i="4"/>
  <c r="AO316" i="4" s="1"/>
  <c r="AD318" i="4"/>
  <c r="AK318" i="4" s="1"/>
  <c r="AC318" i="4"/>
  <c r="AD335" i="4"/>
  <c r="AC335" i="4"/>
  <c r="AD375" i="4"/>
  <c r="AC375" i="4"/>
  <c r="AD241" i="4"/>
  <c r="AK241" i="4" s="1"/>
  <c r="AC241" i="4"/>
  <c r="AC255" i="4"/>
  <c r="AF257" i="4"/>
  <c r="AO257" i="4" s="1"/>
  <c r="K259" i="4"/>
  <c r="AF259" i="4" s="1"/>
  <c r="AO259" i="4" s="1"/>
  <c r="AG259" i="4"/>
  <c r="AD269" i="4"/>
  <c r="AC269" i="4"/>
  <c r="AD287" i="4"/>
  <c r="AK287" i="4" s="1"/>
  <c r="AC287" i="4"/>
  <c r="AG297" i="4"/>
  <c r="AD297" i="4"/>
  <c r="AC297" i="4"/>
  <c r="AF305" i="4"/>
  <c r="AO305" i="4" s="1"/>
  <c r="AD309" i="4"/>
  <c r="AK309" i="4" s="1"/>
  <c r="AC309" i="4"/>
  <c r="AC312" i="4"/>
  <c r="AD312" i="4"/>
  <c r="AK312" i="4" s="1"/>
  <c r="AG338" i="4"/>
  <c r="AD338" i="4"/>
  <c r="AC338" i="4"/>
  <c r="AG261" i="4"/>
  <c r="K261" i="4"/>
  <c r="AD262" i="4"/>
  <c r="AK262" i="4" s="1"/>
  <c r="AC262" i="4"/>
  <c r="AF264" i="4"/>
  <c r="AO264" i="4" s="1"/>
  <c r="AF271" i="4"/>
  <c r="AO271" i="4" s="1"/>
  <c r="AC276" i="4"/>
  <c r="AD276" i="4"/>
  <c r="AK276" i="4" s="1"/>
  <c r="AD278" i="4"/>
  <c r="AK278" i="4" s="1"/>
  <c r="AC278" i="4"/>
  <c r="AK284" i="4"/>
  <c r="AG289" i="4"/>
  <c r="AD289" i="4"/>
  <c r="AC289" i="4"/>
  <c r="AC292" i="4"/>
  <c r="AD292" i="4"/>
  <c r="AK292" i="4" s="1"/>
  <c r="AF308" i="4"/>
  <c r="AO308" i="4" s="1"/>
  <c r="AF314" i="4"/>
  <c r="AO314" i="4" s="1"/>
  <c r="AC321" i="4"/>
  <c r="AD321" i="4"/>
  <c r="AK321" i="4" s="1"/>
  <c r="AG321" i="4"/>
  <c r="AD333" i="4"/>
  <c r="AK333" i="4" s="1"/>
  <c r="AC333" i="4"/>
  <c r="AD339" i="4"/>
  <c r="AK339" i="4" s="1"/>
  <c r="AC339" i="4"/>
  <c r="AD365" i="4"/>
  <c r="AK365" i="4" s="1"/>
  <c r="AC365" i="4"/>
  <c r="AG392" i="4"/>
  <c r="AD392" i="4"/>
  <c r="AK392" i="4" s="1"/>
  <c r="AC392" i="4"/>
  <c r="K178" i="4"/>
  <c r="AF178" i="4" s="1"/>
  <c r="AO178" i="4" s="1"/>
  <c r="K194" i="4"/>
  <c r="AF194" i="4" s="1"/>
  <c r="AO194" i="4" s="1"/>
  <c r="AG220" i="4"/>
  <c r="K222" i="4"/>
  <c r="AF222" i="4" s="1"/>
  <c r="AO222" i="4" s="1"/>
  <c r="AG237" i="4"/>
  <c r="K237" i="4"/>
  <c r="AF237" i="4" s="1"/>
  <c r="AO237" i="4" s="1"/>
  <c r="AG246" i="4"/>
  <c r="AF247" i="4"/>
  <c r="AO247" i="4" s="1"/>
  <c r="AD253" i="4"/>
  <c r="AC253" i="4"/>
  <c r="K258" i="4"/>
  <c r="AF258" i="4" s="1"/>
  <c r="AO258" i="4" s="1"/>
  <c r="AG258" i="4"/>
  <c r="AK258" i="4"/>
  <c r="AF277" i="4"/>
  <c r="AO277" i="4" s="1"/>
  <c r="AF286" i="4"/>
  <c r="AO286" i="4" s="1"/>
  <c r="AF296" i="4"/>
  <c r="AO296" i="4" s="1"/>
  <c r="AC300" i="4"/>
  <c r="AD300" i="4"/>
  <c r="AK300" i="4" s="1"/>
  <c r="AK303" i="4"/>
  <c r="AD310" i="4"/>
  <c r="AK310" i="4" s="1"/>
  <c r="AC310" i="4"/>
  <c r="AG316" i="4"/>
  <c r="AC316" i="4"/>
  <c r="AD316" i="4"/>
  <c r="AK316" i="4" s="1"/>
  <c r="AC336" i="4"/>
  <c r="AG336" i="4"/>
  <c r="AD336" i="4"/>
  <c r="AK336" i="4" s="1"/>
  <c r="AF337" i="4"/>
  <c r="AO337" i="4" s="1"/>
  <c r="AD347" i="4"/>
  <c r="AK347" i="4" s="1"/>
  <c r="AC347" i="4"/>
  <c r="AD349" i="4"/>
  <c r="AK349" i="4" s="1"/>
  <c r="AC349" i="4"/>
  <c r="AF361" i="4"/>
  <c r="AO361" i="4" s="1"/>
  <c r="AK217" i="4"/>
  <c r="K218" i="4"/>
  <c r="AF218" i="4" s="1"/>
  <c r="AO218" i="4" s="1"/>
  <c r="AG236" i="4"/>
  <c r="AG241" i="4"/>
  <c r="AD248" i="4"/>
  <c r="AK248" i="4" s="1"/>
  <c r="AC248" i="4"/>
  <c r="AG252" i="4"/>
  <c r="AC252" i="4"/>
  <c r="AD252" i="4"/>
  <c r="AK252" i="4" s="1"/>
  <c r="AD260" i="4"/>
  <c r="AK260" i="4" s="1"/>
  <c r="AD274" i="4"/>
  <c r="AG274" i="4"/>
  <c r="AC274" i="4"/>
  <c r="AG281" i="4"/>
  <c r="AD281" i="4"/>
  <c r="AC281" i="4"/>
  <c r="K294" i="4"/>
  <c r="AF294" i="4" s="1"/>
  <c r="AO294" i="4" s="1"/>
  <c r="AG294" i="4"/>
  <c r="AF304" i="4"/>
  <c r="AO304" i="4" s="1"/>
  <c r="AG313" i="4"/>
  <c r="AD313" i="4"/>
  <c r="AC313" i="4"/>
  <c r="K362" i="4"/>
  <c r="AG362" i="4"/>
  <c r="AD366" i="4"/>
  <c r="AG366" i="4"/>
  <c r="AC366" i="4"/>
  <c r="AG307" i="4"/>
  <c r="AF360" i="4"/>
  <c r="AO360" i="4" s="1"/>
  <c r="AD371" i="4"/>
  <c r="AK371" i="4" s="1"/>
  <c r="AC371" i="4"/>
  <c r="AF379" i="4"/>
  <c r="AO379" i="4" s="1"/>
  <c r="AG384" i="4"/>
  <c r="AD384" i="4"/>
  <c r="AK384" i="4" s="1"/>
  <c r="AC384" i="4"/>
  <c r="AF385" i="4"/>
  <c r="AO385" i="4" s="1"/>
  <c r="AG421" i="4"/>
  <c r="K421" i="4"/>
  <c r="AF421" i="4" s="1"/>
  <c r="AO421" i="4" s="1"/>
  <c r="AG426" i="4"/>
  <c r="K426" i="4"/>
  <c r="AF426" i="4" s="1"/>
  <c r="AO426" i="4" s="1"/>
  <c r="AD427" i="4"/>
  <c r="AK427" i="4" s="1"/>
  <c r="AC427" i="4"/>
  <c r="AG427" i="4"/>
  <c r="AC435" i="4"/>
  <c r="AD435" i="4"/>
  <c r="AK435" i="4" s="1"/>
  <c r="AF440" i="4"/>
  <c r="AO440" i="4" s="1"/>
  <c r="AD483" i="4"/>
  <c r="AK483" i="4" s="1"/>
  <c r="AC483" i="4"/>
  <c r="AG256" i="4"/>
  <c r="AF279" i="4"/>
  <c r="AO279" i="4" s="1"/>
  <c r="AG279" i="4"/>
  <c r="AC291" i="4"/>
  <c r="AG293" i="4"/>
  <c r="AC306" i="4"/>
  <c r="AF311" i="4"/>
  <c r="AO311" i="4" s="1"/>
  <c r="AG311" i="4"/>
  <c r="AF315" i="4"/>
  <c r="AO315" i="4" s="1"/>
  <c r="AG315" i="4"/>
  <c r="AG319" i="4"/>
  <c r="K319" i="4"/>
  <c r="AF319" i="4" s="1"/>
  <c r="AO319" i="4" s="1"/>
  <c r="AC328" i="4"/>
  <c r="AG328" i="4"/>
  <c r="K331" i="4"/>
  <c r="AG331" i="4"/>
  <c r="AC332" i="4"/>
  <c r="AC345" i="4"/>
  <c r="AD345" i="4"/>
  <c r="AF355" i="4"/>
  <c r="AO355" i="4" s="1"/>
  <c r="AD358" i="4"/>
  <c r="AC358" i="4"/>
  <c r="AC361" i="4"/>
  <c r="AD361" i="4"/>
  <c r="AK361" i="4" s="1"/>
  <c r="AG361" i="4"/>
  <c r="AG367" i="4"/>
  <c r="AD367" i="4"/>
  <c r="AK367" i="4" s="1"/>
  <c r="AD373" i="4"/>
  <c r="AC373" i="4"/>
  <c r="AD376" i="4"/>
  <c r="AK376" i="4" s="1"/>
  <c r="AC376" i="4"/>
  <c r="AG376" i="4"/>
  <c r="AD382" i="4"/>
  <c r="AC382" i="4"/>
  <c r="AG389" i="4"/>
  <c r="K389" i="4"/>
  <c r="AF389" i="4" s="1"/>
  <c r="AO389" i="4" s="1"/>
  <c r="AD401" i="4"/>
  <c r="AK401" i="4" s="1"/>
  <c r="AC401" i="4"/>
  <c r="AG401" i="4"/>
  <c r="AG408" i="4"/>
  <c r="AD408" i="4"/>
  <c r="AK408" i="4" s="1"/>
  <c r="AC408" i="4"/>
  <c r="AK423" i="4"/>
  <c r="AD465" i="4"/>
  <c r="AK465" i="4" s="1"/>
  <c r="AG465" i="4"/>
  <c r="AC465" i="4"/>
  <c r="AG270" i="4"/>
  <c r="AK282" i="4"/>
  <c r="K283" i="4"/>
  <c r="AF283" i="4" s="1"/>
  <c r="AO283" i="4" s="1"/>
  <c r="AG283" i="4"/>
  <c r="AG292" i="4"/>
  <c r="AG298" i="4"/>
  <c r="AG302" i="4"/>
  <c r="AG324" i="4"/>
  <c r="K324" i="4"/>
  <c r="AF324" i="4" s="1"/>
  <c r="AO324" i="4" s="1"/>
  <c r="AG327" i="4"/>
  <c r="K327" i="4"/>
  <c r="AF327" i="4" s="1"/>
  <c r="AO327" i="4" s="1"/>
  <c r="AD328" i="4"/>
  <c r="AK328" i="4" s="1"/>
  <c r="AD341" i="4"/>
  <c r="AK341" i="4" s="1"/>
  <c r="AC341" i="4"/>
  <c r="AD343" i="4"/>
  <c r="AC343" i="4"/>
  <c r="AF350" i="4"/>
  <c r="AO350" i="4" s="1"/>
  <c r="AK356" i="4"/>
  <c r="K363" i="4"/>
  <c r="AF363" i="4" s="1"/>
  <c r="AO363" i="4" s="1"/>
  <c r="AG363" i="4"/>
  <c r="AC367" i="4"/>
  <c r="AG407" i="4"/>
  <c r="K407" i="4"/>
  <c r="AF407" i="4" s="1"/>
  <c r="AO407" i="4" s="1"/>
  <c r="AD410" i="4"/>
  <c r="AC410" i="4"/>
  <c r="AD433" i="4"/>
  <c r="AK433" i="4" s="1"/>
  <c r="AG433" i="4"/>
  <c r="AC433" i="4"/>
  <c r="AF449" i="4"/>
  <c r="AO449" i="4" s="1"/>
  <c r="AC450" i="4"/>
  <c r="AF256" i="4"/>
  <c r="AO256" i="4" s="1"/>
  <c r="AD265" i="4"/>
  <c r="AK265" i="4" s="1"/>
  <c r="AC265" i="4"/>
  <c r="AK266" i="4"/>
  <c r="AF267" i="4"/>
  <c r="AO267" i="4" s="1"/>
  <c r="AG268" i="4"/>
  <c r="AG269" i="4"/>
  <c r="AC272" i="4"/>
  <c r="AG272" i="4"/>
  <c r="AG273" i="4"/>
  <c r="AD273" i="4"/>
  <c r="AK273" i="4" s="1"/>
  <c r="AC273" i="4"/>
  <c r="AF287" i="4"/>
  <c r="AO287" i="4" s="1"/>
  <c r="AG287" i="4"/>
  <c r="AG301" i="4"/>
  <c r="AC304" i="4"/>
  <c r="AG304" i="4"/>
  <c r="AG305" i="4"/>
  <c r="AD305" i="4"/>
  <c r="AK305" i="4" s="1"/>
  <c r="AC305" i="4"/>
  <c r="AF306" i="4"/>
  <c r="AO306" i="4" s="1"/>
  <c r="AD330" i="4"/>
  <c r="AC330" i="4"/>
  <c r="AG335" i="4"/>
  <c r="K335" i="4"/>
  <c r="AF335" i="4" s="1"/>
  <c r="AO335" i="4" s="1"/>
  <c r="K347" i="4"/>
  <c r="AG347" i="4"/>
  <c r="AK351" i="4"/>
  <c r="AF359" i="4"/>
  <c r="AO359" i="4" s="1"/>
  <c r="K378" i="4"/>
  <c r="AF378" i="4" s="1"/>
  <c r="AO378" i="4" s="1"/>
  <c r="AG378" i="4"/>
  <c r="AK378" i="4"/>
  <c r="AD397" i="4"/>
  <c r="AC397" i="4"/>
  <c r="AF403" i="4"/>
  <c r="AO403" i="4" s="1"/>
  <c r="AG416" i="4"/>
  <c r="AD416" i="4"/>
  <c r="AK416" i="4" s="1"/>
  <c r="AC416" i="4"/>
  <c r="AF417" i="4"/>
  <c r="AO417" i="4" s="1"/>
  <c r="AC420" i="4"/>
  <c r="AD420" i="4"/>
  <c r="AK420" i="4" s="1"/>
  <c r="AD445" i="4"/>
  <c r="AC445" i="4"/>
  <c r="AD508" i="4"/>
  <c r="AC508" i="4"/>
  <c r="AG508" i="4"/>
  <c r="AG248" i="4"/>
  <c r="AK263" i="4"/>
  <c r="AG264" i="4"/>
  <c r="AG267" i="4"/>
  <c r="AC271" i="4"/>
  <c r="AD272" i="4"/>
  <c r="AK272" i="4" s="1"/>
  <c r="AG278" i="4"/>
  <c r="AK290" i="4"/>
  <c r="AF291" i="4"/>
  <c r="AO291" i="4" s="1"/>
  <c r="AG291" i="4"/>
  <c r="AK299" i="4"/>
  <c r="AG300" i="4"/>
  <c r="AC303" i="4"/>
  <c r="AD304" i="4"/>
  <c r="AK304" i="4" s="1"/>
  <c r="AG306" i="4"/>
  <c r="AG310" i="4"/>
  <c r="AF318" i="4"/>
  <c r="AO318" i="4" s="1"/>
  <c r="AG318" i="4"/>
  <c r="AG332" i="4"/>
  <c r="K332" i="4"/>
  <c r="AF332" i="4" s="1"/>
  <c r="AO332" i="4" s="1"/>
  <c r="AD334" i="4"/>
  <c r="AK334" i="4" s="1"/>
  <c r="AG334" i="4"/>
  <c r="AC344" i="4"/>
  <c r="AG344" i="4"/>
  <c r="AD344" i="4"/>
  <c r="AK344" i="4" s="1"/>
  <c r="AC360" i="4"/>
  <c r="AD360" i="4"/>
  <c r="AK360" i="4" s="1"/>
  <c r="AC369" i="4"/>
  <c r="AG369" i="4"/>
  <c r="AD369" i="4"/>
  <c r="AK369" i="4" s="1"/>
  <c r="AC379" i="4"/>
  <c r="AD379" i="4"/>
  <c r="AK379" i="4" s="1"/>
  <c r="AD388" i="4"/>
  <c r="AK388" i="4" s="1"/>
  <c r="AD391" i="4"/>
  <c r="AC391" i="4"/>
  <c r="AC395" i="4"/>
  <c r="AG395" i="4"/>
  <c r="AD395" i="4"/>
  <c r="AK395" i="4" s="1"/>
  <c r="AC406" i="4"/>
  <c r="K430" i="4"/>
  <c r="AF430" i="4" s="1"/>
  <c r="AO430" i="4" s="1"/>
  <c r="AG430" i="4"/>
  <c r="AD440" i="4"/>
  <c r="AK440" i="4" s="1"/>
  <c r="AC440" i="4"/>
  <c r="AG461" i="4"/>
  <c r="K461" i="4"/>
  <c r="AF461" i="4" s="1"/>
  <c r="AO461" i="4" s="1"/>
  <c r="AD505" i="4"/>
  <c r="AK505" i="4" s="1"/>
  <c r="AC505" i="4"/>
  <c r="K251" i="4"/>
  <c r="AF251" i="4" s="1"/>
  <c r="AO251" i="4" s="1"/>
  <c r="AG253" i="4"/>
  <c r="AG254" i="4"/>
  <c r="AG277" i="4"/>
  <c r="AC290" i="4"/>
  <c r="K295" i="4"/>
  <c r="AF295" i="4" s="1"/>
  <c r="AO295" i="4" s="1"/>
  <c r="AG295" i="4"/>
  <c r="AG309" i="4"/>
  <c r="AG314" i="4"/>
  <c r="AF321" i="4"/>
  <c r="AO321" i="4" s="1"/>
  <c r="AD325" i="4"/>
  <c r="AC325" i="4"/>
  <c r="AD331" i="4"/>
  <c r="AK331" i="4" s="1"/>
  <c r="AC331" i="4"/>
  <c r="AC334" i="4"/>
  <c r="AF339" i="4"/>
  <c r="AO339" i="4" s="1"/>
  <c r="AD340" i="4"/>
  <c r="AC340" i="4"/>
  <c r="AD346" i="4"/>
  <c r="AK346" i="4" s="1"/>
  <c r="AC346" i="4"/>
  <c r="AG346" i="4"/>
  <c r="AG351" i="4"/>
  <c r="K351" i="4"/>
  <c r="AF351" i="4" s="1"/>
  <c r="AO351" i="4" s="1"/>
  <c r="AD355" i="4"/>
  <c r="AK355" i="4" s="1"/>
  <c r="AC355" i="4"/>
  <c r="AD362" i="4"/>
  <c r="AK362" i="4" s="1"/>
  <c r="AC364" i="4"/>
  <c r="AK372" i="4"/>
  <c r="AC387" i="4"/>
  <c r="AG387" i="4"/>
  <c r="AG400" i="4"/>
  <c r="AD400" i="4"/>
  <c r="AK400" i="4" s="1"/>
  <c r="AC400" i="4"/>
  <c r="AD411" i="4"/>
  <c r="AK411" i="4" s="1"/>
  <c r="AC411" i="4"/>
  <c r="AG423" i="4"/>
  <c r="K423" i="4"/>
  <c r="AF423" i="4" s="1"/>
  <c r="AO423" i="4" s="1"/>
  <c r="AD456" i="4"/>
  <c r="AK456" i="4" s="1"/>
  <c r="AC456" i="4"/>
  <c r="AK459" i="4"/>
  <c r="AC462" i="4"/>
  <c r="AC496" i="4"/>
  <c r="AD496" i="4"/>
  <c r="AK275" i="4"/>
  <c r="AG276" i="4"/>
  <c r="AD285" i="4"/>
  <c r="AC285" i="4"/>
  <c r="AK298" i="4"/>
  <c r="K299" i="4"/>
  <c r="AF299" i="4" s="1"/>
  <c r="AO299" i="4" s="1"/>
  <c r="AG299" i="4"/>
  <c r="AK307" i="4"/>
  <c r="AG308" i="4"/>
  <c r="AG317" i="4"/>
  <c r="AF320" i="4"/>
  <c r="AO320" i="4" s="1"/>
  <c r="AF328" i="4"/>
  <c r="AO328" i="4" s="1"/>
  <c r="AG330" i="4"/>
  <c r="AG348" i="4"/>
  <c r="K348" i="4"/>
  <c r="AF348" i="4" s="1"/>
  <c r="AO348" i="4" s="1"/>
  <c r="AD350" i="4"/>
  <c r="AK350" i="4" s="1"/>
  <c r="AG350" i="4"/>
  <c r="AC353" i="4"/>
  <c r="AG353" i="4"/>
  <c r="AD353" i="4"/>
  <c r="AK353" i="4" s="1"/>
  <c r="AD357" i="4"/>
  <c r="AC357" i="4"/>
  <c r="AD370" i="4"/>
  <c r="AK370" i="4" s="1"/>
  <c r="AC370" i="4"/>
  <c r="AK389" i="4"/>
  <c r="K402" i="4"/>
  <c r="AF402" i="4" s="1"/>
  <c r="AO402" i="4" s="1"/>
  <c r="AG402" i="4"/>
  <c r="AC421" i="4"/>
  <c r="AF439" i="4"/>
  <c r="AO439" i="4" s="1"/>
  <c r="AG333" i="4"/>
  <c r="AG349" i="4"/>
  <c r="AG364" i="4"/>
  <c r="AD377" i="4"/>
  <c r="AC377" i="4"/>
  <c r="AF384" i="4"/>
  <c r="AO384" i="4" s="1"/>
  <c r="AG388" i="4"/>
  <c r="AF411" i="4"/>
  <c r="AO411" i="4" s="1"/>
  <c r="AD422" i="4"/>
  <c r="AC422" i="4"/>
  <c r="AK425" i="4"/>
  <c r="AF432" i="4"/>
  <c r="AO432" i="4" s="1"/>
  <c r="AD460" i="4"/>
  <c r="AK460" i="4" s="1"/>
  <c r="AC460" i="4"/>
  <c r="AD491" i="4"/>
  <c r="AK491" i="4" s="1"/>
  <c r="AC491" i="4"/>
  <c r="AC531" i="4"/>
  <c r="AD531" i="4"/>
  <c r="AK531" i="4" s="1"/>
  <c r="K322" i="4"/>
  <c r="AF322" i="4" s="1"/>
  <c r="AO322" i="4" s="1"/>
  <c r="AF336" i="4"/>
  <c r="AO336" i="4" s="1"/>
  <c r="K338" i="4"/>
  <c r="AF338" i="4" s="1"/>
  <c r="AO338" i="4" s="1"/>
  <c r="AF352" i="4"/>
  <c r="AO352" i="4" s="1"/>
  <c r="K354" i="4"/>
  <c r="AF354" i="4" s="1"/>
  <c r="AO354" i="4" s="1"/>
  <c r="AG365" i="4"/>
  <c r="K387" i="4"/>
  <c r="AF387" i="4" s="1"/>
  <c r="AO387" i="4" s="1"/>
  <c r="AD396" i="4"/>
  <c r="AK396" i="4" s="1"/>
  <c r="AG397" i="4"/>
  <c r="K397" i="4"/>
  <c r="AF397" i="4" s="1"/>
  <c r="AO397" i="4" s="1"/>
  <c r="AG410" i="4"/>
  <c r="K410" i="4"/>
  <c r="AF410" i="4" s="1"/>
  <c r="AO410" i="4" s="1"/>
  <c r="AD419" i="4"/>
  <c r="AK419" i="4" s="1"/>
  <c r="AC419" i="4"/>
  <c r="AG420" i="4"/>
  <c r="AK429" i="4"/>
  <c r="AD441" i="4"/>
  <c r="AK441" i="4" s="1"/>
  <c r="AC441" i="4"/>
  <c r="AG459" i="4"/>
  <c r="K459" i="4"/>
  <c r="AF459" i="4" s="1"/>
  <c r="AO459" i="4" s="1"/>
  <c r="AD525" i="4"/>
  <c r="AC525" i="4"/>
  <c r="AD528" i="4"/>
  <c r="AK528" i="4" s="1"/>
  <c r="AC528" i="4"/>
  <c r="K323" i="4"/>
  <c r="AF323" i="4" s="1"/>
  <c r="AO323" i="4" s="1"/>
  <c r="AK326" i="4"/>
  <c r="AK342" i="4"/>
  <c r="AF367" i="4"/>
  <c r="AO367" i="4" s="1"/>
  <c r="AF368" i="4"/>
  <c r="AO368" i="4" s="1"/>
  <c r="AK374" i="4"/>
  <c r="AF383" i="4"/>
  <c r="AO383" i="4" s="1"/>
  <c r="AK386" i="4"/>
  <c r="AG391" i="4"/>
  <c r="AF392" i="4"/>
  <c r="AO392" i="4" s="1"/>
  <c r="AG406" i="4"/>
  <c r="AD409" i="4"/>
  <c r="AC409" i="4"/>
  <c r="AG424" i="4"/>
  <c r="AD424" i="4"/>
  <c r="AK424" i="4" s="1"/>
  <c r="AC424" i="4"/>
  <c r="AG429" i="4"/>
  <c r="K429" i="4"/>
  <c r="AF429" i="4" s="1"/>
  <c r="AO429" i="4" s="1"/>
  <c r="AK430" i="4"/>
  <c r="AG435" i="4"/>
  <c r="AD436" i="4"/>
  <c r="AK436" i="4" s="1"/>
  <c r="AC436" i="4"/>
  <c r="AG436" i="4"/>
  <c r="AC439" i="4"/>
  <c r="AG439" i="4"/>
  <c r="AD439" i="4"/>
  <c r="AK439" i="4" s="1"/>
  <c r="AD448" i="4"/>
  <c r="AK448" i="4" s="1"/>
  <c r="AC448" i="4"/>
  <c r="AG340" i="4"/>
  <c r="AC342" i="4"/>
  <c r="AC356" i="4"/>
  <c r="AC359" i="4"/>
  <c r="AC372" i="4"/>
  <c r="AC374" i="4"/>
  <c r="AG375" i="4"/>
  <c r="AC381" i="4"/>
  <c r="AG382" i="4"/>
  <c r="AD385" i="4"/>
  <c r="AK385" i="4" s="1"/>
  <c r="AC385" i="4"/>
  <c r="AC394" i="4"/>
  <c r="AF395" i="4"/>
  <c r="AO395" i="4" s="1"/>
  <c r="AK398" i="4"/>
  <c r="AK399" i="4"/>
  <c r="AC405" i="4"/>
  <c r="AG413" i="4"/>
  <c r="K413" i="4"/>
  <c r="AF413" i="4" s="1"/>
  <c r="AO413" i="4" s="1"/>
  <c r="AK415" i="4"/>
  <c r="AF416" i="4"/>
  <c r="AO416" i="4" s="1"/>
  <c r="AF427" i="4"/>
  <c r="AO427" i="4" s="1"/>
  <c r="AF433" i="4"/>
  <c r="AO433" i="4" s="1"/>
  <c r="AF435" i="4"/>
  <c r="AO435" i="4" s="1"/>
  <c r="AD453" i="4"/>
  <c r="AK453" i="4" s="1"/>
  <c r="AC453" i="4"/>
  <c r="AC458" i="4"/>
  <c r="AD458" i="4"/>
  <c r="AK458" i="4" s="1"/>
  <c r="AG458" i="4"/>
  <c r="AD478" i="4"/>
  <c r="AK478" i="4" s="1"/>
  <c r="AF483" i="4"/>
  <c r="AO483" i="4" s="1"/>
  <c r="AG517" i="4"/>
  <c r="K517" i="4"/>
  <c r="AF517" i="4" s="1"/>
  <c r="AO517" i="4" s="1"/>
  <c r="AD541" i="4"/>
  <c r="AK541" i="4" s="1"/>
  <c r="AC541" i="4"/>
  <c r="AD547" i="4"/>
  <c r="AK547" i="4" s="1"/>
  <c r="AC547" i="4"/>
  <c r="AD553" i="4"/>
  <c r="AC553" i="4"/>
  <c r="AG323" i="4"/>
  <c r="AG325" i="4"/>
  <c r="AG339" i="4"/>
  <c r="AG341" i="4"/>
  <c r="AG356" i="4"/>
  <c r="AG372" i="4"/>
  <c r="AF376" i="4"/>
  <c r="AO376" i="4" s="1"/>
  <c r="AD380" i="4"/>
  <c r="AK380" i="4" s="1"/>
  <c r="AG381" i="4"/>
  <c r="K381" i="4"/>
  <c r="AG386" i="4"/>
  <c r="K391" i="4"/>
  <c r="AF391" i="4" s="1"/>
  <c r="AO391" i="4" s="1"/>
  <c r="AF394" i="4"/>
  <c r="AO394" i="4" s="1"/>
  <c r="AC398" i="4"/>
  <c r="AF400" i="4"/>
  <c r="AO400" i="4" s="1"/>
  <c r="AD404" i="4"/>
  <c r="AK404" i="4" s="1"/>
  <c r="AG405" i="4"/>
  <c r="K405" i="4"/>
  <c r="AD412" i="4"/>
  <c r="AK412" i="4" s="1"/>
  <c r="AD414" i="4"/>
  <c r="AC414" i="4"/>
  <c r="AG415" i="4"/>
  <c r="AC418" i="4"/>
  <c r="AF419" i="4"/>
  <c r="AO419" i="4" s="1"/>
  <c r="AC423" i="4"/>
  <c r="AK426" i="4"/>
  <c r="AF443" i="4"/>
  <c r="AO443" i="4" s="1"/>
  <c r="AK472" i="4"/>
  <c r="AF474" i="4"/>
  <c r="AO474" i="4" s="1"/>
  <c r="K330" i="4"/>
  <c r="AF330" i="4" s="1"/>
  <c r="AO330" i="4" s="1"/>
  <c r="K340" i="4"/>
  <c r="AF340" i="4" s="1"/>
  <c r="AO340" i="4" s="1"/>
  <c r="K343" i="4"/>
  <c r="AF343" i="4" s="1"/>
  <c r="AO343" i="4" s="1"/>
  <c r="K346" i="4"/>
  <c r="AG355" i="4"/>
  <c r="AG357" i="4"/>
  <c r="AG370" i="4"/>
  <c r="AG371" i="4"/>
  <c r="AG373" i="4"/>
  <c r="K375" i="4"/>
  <c r="AF375" i="4" s="1"/>
  <c r="AO375" i="4" s="1"/>
  <c r="AG380" i="4"/>
  <c r="AG390" i="4"/>
  <c r="AD393" i="4"/>
  <c r="AC393" i="4"/>
  <c r="AG404" i="4"/>
  <c r="AG409" i="4"/>
  <c r="AG412" i="4"/>
  <c r="AG418" i="4"/>
  <c r="K418" i="4"/>
  <c r="AF418" i="4" s="1"/>
  <c r="AO418" i="4" s="1"/>
  <c r="AC426" i="4"/>
  <c r="AD428" i="4"/>
  <c r="AK428" i="4" s="1"/>
  <c r="AD437" i="4"/>
  <c r="AK437" i="4" s="1"/>
  <c r="AC437" i="4"/>
  <c r="AF471" i="4"/>
  <c r="AO471" i="4" s="1"/>
  <c r="AD473" i="4"/>
  <c r="AK473" i="4" s="1"/>
  <c r="AC473" i="4"/>
  <c r="AF543" i="4"/>
  <c r="AO543" i="4" s="1"/>
  <c r="AG425" i="4"/>
  <c r="AF434" i="4"/>
  <c r="AO434" i="4" s="1"/>
  <c r="AG434" i="4"/>
  <c r="AF438" i="4"/>
  <c r="AO438" i="4" s="1"/>
  <c r="AG438" i="4"/>
  <c r="AC447" i="4"/>
  <c r="AG447" i="4"/>
  <c r="AG448" i="4"/>
  <c r="AC455" i="4"/>
  <c r="AG455" i="4"/>
  <c r="AG456" i="4"/>
  <c r="AF463" i="4"/>
  <c r="AO463" i="4" s="1"/>
  <c r="AG475" i="4"/>
  <c r="K475" i="4"/>
  <c r="AC482" i="4"/>
  <c r="AG482" i="4"/>
  <c r="AC494" i="4"/>
  <c r="AD494" i="4"/>
  <c r="AK494" i="4" s="1"/>
  <c r="AF495" i="4"/>
  <c r="AO495" i="4" s="1"/>
  <c r="AC511" i="4"/>
  <c r="AD511" i="4"/>
  <c r="AK511" i="4" s="1"/>
  <c r="AF520" i="4"/>
  <c r="AO520" i="4" s="1"/>
  <c r="AC523" i="4"/>
  <c r="AD523" i="4"/>
  <c r="AK523" i="4" s="1"/>
  <c r="AD576" i="4"/>
  <c r="AC576" i="4"/>
  <c r="AG576" i="4"/>
  <c r="K442" i="4"/>
  <c r="AF442" i="4" s="1"/>
  <c r="AO442" i="4" s="1"/>
  <c r="AG442" i="4"/>
  <c r="AD447" i="4"/>
  <c r="AK447" i="4" s="1"/>
  <c r="AF451" i="4"/>
  <c r="AO451" i="4" s="1"/>
  <c r="AD455" i="4"/>
  <c r="AK455" i="4" s="1"/>
  <c r="AG462" i="4"/>
  <c r="K462" i="4"/>
  <c r="AF462" i="4" s="1"/>
  <c r="AO462" i="4" s="1"/>
  <c r="AC467" i="4"/>
  <c r="K472" i="4"/>
  <c r="AF472" i="4" s="1"/>
  <c r="AO472" i="4" s="1"/>
  <c r="AG472" i="4"/>
  <c r="AG473" i="4"/>
  <c r="AD476" i="4"/>
  <c r="AK476" i="4" s="1"/>
  <c r="AC476" i="4"/>
  <c r="AD482" i="4"/>
  <c r="AK482" i="4" s="1"/>
  <c r="AD484" i="4"/>
  <c r="AC484" i="4"/>
  <c r="AD487" i="4"/>
  <c r="AK487" i="4" s="1"/>
  <c r="AC487" i="4"/>
  <c r="AC489" i="4"/>
  <c r="AD492" i="4"/>
  <c r="AC492" i="4"/>
  <c r="AG492" i="4"/>
  <c r="AK519" i="4"/>
  <c r="AG533" i="4"/>
  <c r="K533" i="4"/>
  <c r="AD589" i="4"/>
  <c r="AK589" i="4" s="1"/>
  <c r="AC589" i="4"/>
  <c r="AD600" i="4"/>
  <c r="AC600" i="4"/>
  <c r="AG600" i="4"/>
  <c r="AF448" i="4"/>
  <c r="AO448" i="4" s="1"/>
  <c r="AD449" i="4"/>
  <c r="AK449" i="4" s="1"/>
  <c r="AC449" i="4"/>
  <c r="K450" i="4"/>
  <c r="AF450" i="4" s="1"/>
  <c r="AO450" i="4" s="1"/>
  <c r="AG450" i="4"/>
  <c r="AF456" i="4"/>
  <c r="AO456" i="4" s="1"/>
  <c r="AD457" i="4"/>
  <c r="AK457" i="4" s="1"/>
  <c r="AC457" i="4"/>
  <c r="AG464" i="4"/>
  <c r="AD464" i="4"/>
  <c r="AK464" i="4" s="1"/>
  <c r="AC474" i="4"/>
  <c r="AG474" i="4"/>
  <c r="AD474" i="4"/>
  <c r="AK474" i="4" s="1"/>
  <c r="AG478" i="4"/>
  <c r="AD479" i="4"/>
  <c r="AC479" i="4"/>
  <c r="AG479" i="4"/>
  <c r="AF493" i="4"/>
  <c r="AO493" i="4" s="1"/>
  <c r="AD499" i="4"/>
  <c r="AK499" i="4" s="1"/>
  <c r="AC499" i="4"/>
  <c r="AF515" i="4"/>
  <c r="AO515" i="4" s="1"/>
  <c r="AD516" i="4"/>
  <c r="AC516" i="4"/>
  <c r="K522" i="4"/>
  <c r="AG522" i="4"/>
  <c r="AG556" i="4"/>
  <c r="K556" i="4"/>
  <c r="AC431" i="4"/>
  <c r="AG431" i="4"/>
  <c r="AD432" i="4"/>
  <c r="AK432" i="4" s="1"/>
  <c r="AC432" i="4"/>
  <c r="AG445" i="4"/>
  <c r="K445" i="4"/>
  <c r="AF445" i="4" s="1"/>
  <c r="AO445" i="4" s="1"/>
  <c r="AK446" i="4"/>
  <c r="AG453" i="4"/>
  <c r="K453" i="4"/>
  <c r="AK454" i="4"/>
  <c r="K460" i="4"/>
  <c r="AG460" i="4"/>
  <c r="AK461" i="4"/>
  <c r="AG467" i="4"/>
  <c r="K467" i="4"/>
  <c r="AD468" i="4"/>
  <c r="AK468" i="4" s="1"/>
  <c r="AC468" i="4"/>
  <c r="AD471" i="4"/>
  <c r="AK471" i="4" s="1"/>
  <c r="AC471" i="4"/>
  <c r="AF473" i="4"/>
  <c r="AO473" i="4" s="1"/>
  <c r="AF478" i="4"/>
  <c r="AO478" i="4" s="1"/>
  <c r="AC486" i="4"/>
  <c r="AD486" i="4"/>
  <c r="AK486" i="4" s="1"/>
  <c r="AF491" i="4"/>
  <c r="AO491" i="4" s="1"/>
  <c r="AC502" i="4"/>
  <c r="AD502" i="4"/>
  <c r="AK502" i="4" s="1"/>
  <c r="AK504" i="4"/>
  <c r="AF528" i="4"/>
  <c r="AO528" i="4" s="1"/>
  <c r="AG551" i="4"/>
  <c r="K551" i="4"/>
  <c r="AF551" i="4" s="1"/>
  <c r="AO551" i="4" s="1"/>
  <c r="AD552" i="4"/>
  <c r="AK552" i="4" s="1"/>
  <c r="AC552" i="4"/>
  <c r="AG552" i="4"/>
  <c r="K565" i="4"/>
  <c r="AG565" i="4"/>
  <c r="AC583" i="4"/>
  <c r="AD583" i="4"/>
  <c r="AC417" i="4"/>
  <c r="AC425" i="4"/>
  <c r="AC430" i="4"/>
  <c r="AD431" i="4"/>
  <c r="AK431" i="4" s="1"/>
  <c r="AG432" i="4"/>
  <c r="AG437" i="4"/>
  <c r="AG441" i="4"/>
  <c r="AD444" i="4"/>
  <c r="AC444" i="4"/>
  <c r="AG444" i="4"/>
  <c r="AC446" i="4"/>
  <c r="AD452" i="4"/>
  <c r="AC452" i="4"/>
  <c r="AG452" i="4"/>
  <c r="AC454" i="4"/>
  <c r="AG457" i="4"/>
  <c r="AC459" i="4"/>
  <c r="AF476" i="4"/>
  <c r="AO476" i="4" s="1"/>
  <c r="AF482" i="4"/>
  <c r="AO482" i="4" s="1"/>
  <c r="AG494" i="4"/>
  <c r="AC497" i="4"/>
  <c r="AD500" i="4"/>
  <c r="AC500" i="4"/>
  <c r="AG500" i="4"/>
  <c r="AD512" i="4"/>
  <c r="AC512" i="4"/>
  <c r="AD520" i="4"/>
  <c r="AK520" i="4" s="1"/>
  <c r="AC520" i="4"/>
  <c r="AG440" i="4"/>
  <c r="AF447" i="4"/>
  <c r="AO447" i="4" s="1"/>
  <c r="AG449" i="4"/>
  <c r="AF455" i="4"/>
  <c r="AO455" i="4" s="1"/>
  <c r="AF457" i="4"/>
  <c r="AO457" i="4" s="1"/>
  <c r="AD463" i="4"/>
  <c r="AK463" i="4" s="1"/>
  <c r="AC463" i="4"/>
  <c r="AC466" i="4"/>
  <c r="AG466" i="4"/>
  <c r="AD466" i="4"/>
  <c r="AK469" i="4"/>
  <c r="AC470" i="4"/>
  <c r="AD470" i="4"/>
  <c r="AK470" i="4" s="1"/>
  <c r="AG471" i="4"/>
  <c r="AK477" i="4"/>
  <c r="K484" i="4"/>
  <c r="AF484" i="4" s="1"/>
  <c r="AO484" i="4" s="1"/>
  <c r="AG484" i="4"/>
  <c r="AD485" i="4"/>
  <c r="AK485" i="4" s="1"/>
  <c r="AC485" i="4"/>
  <c r="AF487" i="4"/>
  <c r="AO487" i="4" s="1"/>
  <c r="AF494" i="4"/>
  <c r="AO494" i="4" s="1"/>
  <c r="AF501" i="4"/>
  <c r="AO501" i="4" s="1"/>
  <c r="AD507" i="4"/>
  <c r="AK507" i="4" s="1"/>
  <c r="AC507" i="4"/>
  <c r="AD518" i="4"/>
  <c r="AK518" i="4" s="1"/>
  <c r="AG518" i="4"/>
  <c r="AC518" i="4"/>
  <c r="AD521" i="4"/>
  <c r="AK521" i="4" s="1"/>
  <c r="AC521" i="4"/>
  <c r="AG521" i="4"/>
  <c r="AD533" i="4"/>
  <c r="AK533" i="4" s="1"/>
  <c r="AC533" i="4"/>
  <c r="AC567" i="4"/>
  <c r="AD567" i="4"/>
  <c r="AK567" i="4" s="1"/>
  <c r="AD584" i="4"/>
  <c r="AC584" i="4"/>
  <c r="AG584" i="4"/>
  <c r="AF465" i="4"/>
  <c r="AO465" i="4" s="1"/>
  <c r="AG470" i="4"/>
  <c r="AF481" i="4"/>
  <c r="AO481" i="4" s="1"/>
  <c r="AG483" i="4"/>
  <c r="AG511" i="4"/>
  <c r="K513" i="4"/>
  <c r="AF513" i="4" s="1"/>
  <c r="AO513" i="4" s="1"/>
  <c r="AG513" i="4"/>
  <c r="AD532" i="4"/>
  <c r="AK532" i="4" s="1"/>
  <c r="AC532" i="4"/>
  <c r="AG534" i="4"/>
  <c r="K534" i="4"/>
  <c r="AG547" i="4"/>
  <c r="K480" i="4"/>
  <c r="AF480" i="4" s="1"/>
  <c r="AO480" i="4" s="1"/>
  <c r="AG481" i="4"/>
  <c r="AF489" i="4"/>
  <c r="AO489" i="4" s="1"/>
  <c r="AG489" i="4"/>
  <c r="AF497" i="4"/>
  <c r="AO497" i="4" s="1"/>
  <c r="AG497" i="4"/>
  <c r="AG505" i="4"/>
  <c r="AD510" i="4"/>
  <c r="AK510" i="4" s="1"/>
  <c r="AF511" i="4"/>
  <c r="AO511" i="4" s="1"/>
  <c r="AG537" i="4"/>
  <c r="K537" i="4"/>
  <c r="AF537" i="4" s="1"/>
  <c r="AO537" i="4" s="1"/>
  <c r="AC544" i="4"/>
  <c r="AD544" i="4"/>
  <c r="AK544" i="4" s="1"/>
  <c r="AF545" i="4"/>
  <c r="AO545" i="4" s="1"/>
  <c r="AD546" i="4"/>
  <c r="AK546" i="4" s="1"/>
  <c r="AG550" i="4"/>
  <c r="K550" i="4"/>
  <c r="AF550" i="4" s="1"/>
  <c r="AO550" i="4" s="1"/>
  <c r="AD554" i="4"/>
  <c r="AC554" i="4"/>
  <c r="AF555" i="4"/>
  <c r="AO555" i="4" s="1"/>
  <c r="AC579" i="4"/>
  <c r="AD579" i="4"/>
  <c r="AK579" i="4" s="1"/>
  <c r="AG579" i="4"/>
  <c r="AC581" i="4"/>
  <c r="B14" i="5"/>
  <c r="B15" i="5" s="1"/>
  <c r="B16" i="5" s="1"/>
  <c r="B18" i="5"/>
  <c r="AG480" i="4"/>
  <c r="AG488" i="4"/>
  <c r="K488" i="4"/>
  <c r="AF488" i="4" s="1"/>
  <c r="AO488" i="4" s="1"/>
  <c r="AD495" i="4"/>
  <c r="AK495" i="4" s="1"/>
  <c r="AC495" i="4"/>
  <c r="AG496" i="4"/>
  <c r="K496" i="4"/>
  <c r="AF496" i="4" s="1"/>
  <c r="AO496" i="4" s="1"/>
  <c r="AD503" i="4"/>
  <c r="AK503" i="4" s="1"/>
  <c r="AC503" i="4"/>
  <c r="AG504" i="4"/>
  <c r="K504" i="4"/>
  <c r="AF504" i="4" s="1"/>
  <c r="AO504" i="4" s="1"/>
  <c r="AK517" i="4"/>
  <c r="AD522" i="4"/>
  <c r="AK522" i="4" s="1"/>
  <c r="AC522" i="4"/>
  <c r="AG525" i="4"/>
  <c r="K525" i="4"/>
  <c r="AF525" i="4" s="1"/>
  <c r="AO525" i="4" s="1"/>
  <c r="AC536" i="4"/>
  <c r="AD536" i="4"/>
  <c r="AK536" i="4" s="1"/>
  <c r="AG536" i="4"/>
  <c r="AG542" i="4"/>
  <c r="AD542" i="4"/>
  <c r="AK542" i="4" s="1"/>
  <c r="AD549" i="4"/>
  <c r="AC549" i="4"/>
  <c r="AD560" i="4"/>
  <c r="AK560" i="4" s="1"/>
  <c r="AC560" i="4"/>
  <c r="AG560" i="4"/>
  <c r="AD597" i="4"/>
  <c r="AC597" i="4"/>
  <c r="AG468" i="4"/>
  <c r="AG477" i="4"/>
  <c r="AG486" i="4"/>
  <c r="AC490" i="4"/>
  <c r="AG490" i="4"/>
  <c r="AC498" i="4"/>
  <c r="AG498" i="4"/>
  <c r="AC506" i="4"/>
  <c r="AG506" i="4"/>
  <c r="AG516" i="4"/>
  <c r="AC517" i="4"/>
  <c r="AF521" i="4"/>
  <c r="AO521" i="4" s="1"/>
  <c r="AG526" i="4"/>
  <c r="AD529" i="4"/>
  <c r="AC529" i="4"/>
  <c r="AG529" i="4"/>
  <c r="AF532" i="4"/>
  <c r="AO532" i="4" s="1"/>
  <c r="AD538" i="4"/>
  <c r="AC538" i="4"/>
  <c r="AC542" i="4"/>
  <c r="AD557" i="4"/>
  <c r="AK557" i="4" s="1"/>
  <c r="AC557" i="4"/>
  <c r="AC565" i="4"/>
  <c r="AF566" i="4"/>
  <c r="AO566" i="4" s="1"/>
  <c r="AD578" i="4"/>
  <c r="AC578" i="4"/>
  <c r="AC582" i="4"/>
  <c r="AG582" i="4"/>
  <c r="AD582" i="4"/>
  <c r="AK582" i="4" s="1"/>
  <c r="AK588" i="4"/>
  <c r="AD490" i="4"/>
  <c r="AK490" i="4" s="1"/>
  <c r="AG491" i="4"/>
  <c r="AD498" i="4"/>
  <c r="AK498" i="4" s="1"/>
  <c r="AG499" i="4"/>
  <c r="AD506" i="4"/>
  <c r="AK506" i="4" s="1"/>
  <c r="AG507" i="4"/>
  <c r="AD509" i="4"/>
  <c r="AK509" i="4" s="1"/>
  <c r="AC509" i="4"/>
  <c r="AD524" i="4"/>
  <c r="AC524" i="4"/>
  <c r="AD534" i="4"/>
  <c r="AK534" i="4" s="1"/>
  <c r="AC543" i="4"/>
  <c r="AD543" i="4"/>
  <c r="AK543" i="4" s="1"/>
  <c r="AK550" i="4"/>
  <c r="AC555" i="4"/>
  <c r="AG555" i="4"/>
  <c r="AD555" i="4"/>
  <c r="AK555" i="4" s="1"/>
  <c r="AC563" i="4"/>
  <c r="AD563" i="4"/>
  <c r="AG563" i="4"/>
  <c r="AD568" i="4"/>
  <c r="AC568" i="4"/>
  <c r="AG568" i="4"/>
  <c r="AF579" i="4"/>
  <c r="AO579" i="4" s="1"/>
  <c r="K586" i="4"/>
  <c r="AG586" i="4"/>
  <c r="AC587" i="4"/>
  <c r="AD587" i="4"/>
  <c r="AG587" i="4"/>
  <c r="AG512" i="4"/>
  <c r="AG532" i="4"/>
  <c r="AG553" i="4"/>
  <c r="K553" i="4"/>
  <c r="AF553" i="4" s="1"/>
  <c r="AO553" i="4" s="1"/>
  <c r="K570" i="4"/>
  <c r="AF570" i="4" s="1"/>
  <c r="AO570" i="4" s="1"/>
  <c r="AG570" i="4"/>
  <c r="AC571" i="4"/>
  <c r="AD571" i="4"/>
  <c r="AK572" i="4"/>
  <c r="AD592" i="4"/>
  <c r="AC592" i="4"/>
  <c r="AG592" i="4"/>
  <c r="AC595" i="4"/>
  <c r="AD595" i="4"/>
  <c r="AG595" i="4"/>
  <c r="AF596" i="4"/>
  <c r="AO596" i="4" s="1"/>
  <c r="B17" i="5"/>
  <c r="AG515" i="4"/>
  <c r="AF526" i="4"/>
  <c r="AO526" i="4" s="1"/>
  <c r="AK530" i="4"/>
  <c r="AG531" i="4"/>
  <c r="AD535" i="4"/>
  <c r="AK535" i="4" s="1"/>
  <c r="AC535" i="4"/>
  <c r="AF541" i="4"/>
  <c r="AO541" i="4" s="1"/>
  <c r="AG541" i="4"/>
  <c r="AF544" i="4"/>
  <c r="AO544" i="4" s="1"/>
  <c r="AF547" i="4"/>
  <c r="AO547" i="4" s="1"/>
  <c r="AD548" i="4"/>
  <c r="AK548" i="4" s="1"/>
  <c r="AC548" i="4"/>
  <c r="AD562" i="4"/>
  <c r="AC562" i="4"/>
  <c r="AK564" i="4"/>
  <c r="AK569" i="4"/>
  <c r="AD573" i="4"/>
  <c r="AK573" i="4" s="1"/>
  <c r="AC573" i="4"/>
  <c r="AK599" i="4"/>
  <c r="AF510" i="4"/>
  <c r="AO510" i="4" s="1"/>
  <c r="AG510" i="4"/>
  <c r="AF518" i="4"/>
  <c r="AO518" i="4" s="1"/>
  <c r="AG523" i="4"/>
  <c r="AG528" i="4"/>
  <c r="AF531" i="4"/>
  <c r="AO531" i="4" s="1"/>
  <c r="AK537" i="4"/>
  <c r="AF546" i="4"/>
  <c r="AO546" i="4" s="1"/>
  <c r="AG546" i="4"/>
  <c r="AD559" i="4"/>
  <c r="AC559" i="4"/>
  <c r="AC564" i="4"/>
  <c r="AG571" i="4"/>
  <c r="AF574" i="4"/>
  <c r="AO574" i="4" s="1"/>
  <c r="AD580" i="4"/>
  <c r="AC580" i="4"/>
  <c r="AD594" i="4"/>
  <c r="AK594" i="4" s="1"/>
  <c r="AC594" i="4"/>
  <c r="AK513" i="4"/>
  <c r="K514" i="4"/>
  <c r="AF514" i="4" s="1"/>
  <c r="AO514" i="4" s="1"/>
  <c r="AG514" i="4"/>
  <c r="AG520" i="4"/>
  <c r="AF523" i="4"/>
  <c r="AO523" i="4" s="1"/>
  <c r="AD527" i="4"/>
  <c r="AK527" i="4" s="1"/>
  <c r="K530" i="4"/>
  <c r="AF530" i="4" s="1"/>
  <c r="AO530" i="4" s="1"/>
  <c r="AG530" i="4"/>
  <c r="AF535" i="4"/>
  <c r="AO535" i="4" s="1"/>
  <c r="AG535" i="4"/>
  <c r="AC537" i="4"/>
  <c r="AD540" i="4"/>
  <c r="AK540" i="4" s="1"/>
  <c r="AC545" i="4"/>
  <c r="AG545" i="4"/>
  <c r="AG562" i="4"/>
  <c r="AG564" i="4"/>
  <c r="K564" i="4"/>
  <c r="AF564" i="4" s="1"/>
  <c r="AO564" i="4" s="1"/>
  <c r="AG573" i="4"/>
  <c r="AD575" i="4"/>
  <c r="AK575" i="4" s="1"/>
  <c r="AC575" i="4"/>
  <c r="AD586" i="4"/>
  <c r="AK586" i="4" s="1"/>
  <c r="K597" i="4"/>
  <c r="AF597" i="4" s="1"/>
  <c r="AO597" i="4" s="1"/>
  <c r="AG597" i="4"/>
  <c r="K554" i="4"/>
  <c r="AF554" i="4" s="1"/>
  <c r="AO554" i="4" s="1"/>
  <c r="K538" i="4"/>
  <c r="AF538" i="4" s="1"/>
  <c r="AO538" i="4" s="1"/>
  <c r="AG583" i="4"/>
  <c r="K589" i="4"/>
  <c r="AG589" i="4"/>
  <c r="K594" i="4"/>
  <c r="AG594" i="4"/>
  <c r="AD598" i="4"/>
  <c r="AC598" i="4"/>
  <c r="AG548" i="4"/>
  <c r="AG559" i="4"/>
  <c r="AG575" i="4"/>
  <c r="AG580" i="4"/>
  <c r="AF581" i="4"/>
  <c r="AO581" i="4" s="1"/>
  <c r="K583" i="4"/>
  <c r="AF583" i="4" s="1"/>
  <c r="AO583" i="4" s="1"/>
  <c r="K585" i="4"/>
  <c r="AF585" i="4" s="1"/>
  <c r="AO585" i="4" s="1"/>
  <c r="K588" i="4"/>
  <c r="AF588" i="4" s="1"/>
  <c r="AO588" i="4" s="1"/>
  <c r="K599" i="4"/>
  <c r="AF599" i="4" s="1"/>
  <c r="AO599" i="4" s="1"/>
  <c r="AG538" i="4"/>
  <c r="AC550" i="4"/>
  <c r="AC561" i="4"/>
  <c r="AD566" i="4"/>
  <c r="AK566" i="4" s="1"/>
  <c r="AK577" i="4"/>
  <c r="K578" i="4"/>
  <c r="AF578" i="4" s="1"/>
  <c r="AO578" i="4" s="1"/>
  <c r="AG578" i="4"/>
  <c r="AG581" i="4"/>
  <c r="AD590" i="4"/>
  <c r="AC590" i="4"/>
  <c r="AG591" i="4"/>
  <c r="AG598" i="4"/>
  <c r="J3" i="6"/>
  <c r="AG540" i="4"/>
  <c r="K548" i="4"/>
  <c r="AG557" i="4"/>
  <c r="K558" i="4"/>
  <c r="AF558" i="4" s="1"/>
  <c r="AO558" i="4" s="1"/>
  <c r="K559" i="4"/>
  <c r="AF559" i="4" s="1"/>
  <c r="AO559" i="4" s="1"/>
  <c r="K562" i="4"/>
  <c r="AF562" i="4" s="1"/>
  <c r="AO562" i="4" s="1"/>
  <c r="AG567" i="4"/>
  <c r="AF573" i="4"/>
  <c r="AO573" i="4" s="1"/>
  <c r="AG574" i="4"/>
  <c r="AF575" i="4"/>
  <c r="AO575" i="4" s="1"/>
  <c r="AK591" i="4"/>
  <c r="AK409" i="4" l="1"/>
  <c r="AF409" i="4"/>
  <c r="AO409" i="4" s="1"/>
  <c r="AK414" i="4"/>
  <c r="AF414" i="4"/>
  <c r="AO414" i="4" s="1"/>
  <c r="AK418" i="4"/>
  <c r="AF288" i="4"/>
  <c r="AO288" i="4" s="1"/>
  <c r="AK450" i="4"/>
  <c r="AK313" i="4"/>
  <c r="AF313" i="4"/>
  <c r="AO313" i="4" s="1"/>
  <c r="AF260" i="4"/>
  <c r="AO260" i="4" s="1"/>
  <c r="AK301" i="4"/>
  <c r="AF301" i="4"/>
  <c r="AO301" i="4" s="1"/>
  <c r="AK218" i="4"/>
  <c r="AK212" i="4"/>
  <c r="AF212" i="4"/>
  <c r="AO212" i="4" s="1"/>
  <c r="AF249" i="4"/>
  <c r="AO249" i="4" s="1"/>
  <c r="AK163" i="4"/>
  <c r="AF163" i="4"/>
  <c r="AO163" i="4" s="1"/>
  <c r="AK72" i="4"/>
  <c r="AF72" i="4"/>
  <c r="AO72" i="4" s="1"/>
  <c r="AK157" i="4"/>
  <c r="AF157" i="4"/>
  <c r="AO157" i="4" s="1"/>
  <c r="AF199" i="4"/>
  <c r="AO199" i="4" s="1"/>
  <c r="AK199" i="4"/>
  <c r="AF160" i="4"/>
  <c r="AO160" i="4" s="1"/>
  <c r="AF45" i="4"/>
  <c r="AO45" i="4" s="1"/>
  <c r="AK140" i="4"/>
  <c r="AF140" i="4"/>
  <c r="AO140" i="4" s="1"/>
  <c r="AK79" i="4"/>
  <c r="AF14" i="4"/>
  <c r="AO14" i="4" s="1"/>
  <c r="AF499" i="4"/>
  <c r="AO499" i="4" s="1"/>
  <c r="AK382" i="4"/>
  <c r="AF382" i="4"/>
  <c r="AO382" i="4" s="1"/>
  <c r="AK236" i="4"/>
  <c r="AF236" i="4"/>
  <c r="AO236" i="4" s="1"/>
  <c r="AF560" i="4"/>
  <c r="AO560" i="4" s="1"/>
  <c r="AF594" i="4"/>
  <c r="AO594" i="4" s="1"/>
  <c r="AK580" i="4"/>
  <c r="AF580" i="4"/>
  <c r="AO580" i="4" s="1"/>
  <c r="AF586" i="4"/>
  <c r="AO586" i="4" s="1"/>
  <c r="AK524" i="4"/>
  <c r="AF524" i="4"/>
  <c r="AO524" i="4" s="1"/>
  <c r="AK597" i="4"/>
  <c r="AF565" i="4"/>
  <c r="AO565" i="4" s="1"/>
  <c r="AK565" i="4"/>
  <c r="AF503" i="4"/>
  <c r="AO503" i="4" s="1"/>
  <c r="AF460" i="4"/>
  <c r="AO460" i="4" s="1"/>
  <c r="AK516" i="4"/>
  <c r="AF516" i="4"/>
  <c r="AO516" i="4" s="1"/>
  <c r="AK479" i="4"/>
  <c r="AF479" i="4"/>
  <c r="AO479" i="4" s="1"/>
  <c r="AF507" i="4"/>
  <c r="AO507" i="4" s="1"/>
  <c r="AK484" i="4"/>
  <c r="AK475" i="4"/>
  <c r="AF475" i="4"/>
  <c r="AO475" i="4" s="1"/>
  <c r="AF486" i="4"/>
  <c r="AO486" i="4" s="1"/>
  <c r="AF437" i="4"/>
  <c r="AO437" i="4" s="1"/>
  <c r="AF458" i="4"/>
  <c r="AO458" i="4" s="1"/>
  <c r="AK413" i="4"/>
  <c r="AF365" i="4"/>
  <c r="AO365" i="4" s="1"/>
  <c r="AF300" i="4"/>
  <c r="AO300" i="4" s="1"/>
  <c r="AK496" i="4"/>
  <c r="AK421" i="4"/>
  <c r="AF349" i="4"/>
  <c r="AO349" i="4" s="1"/>
  <c r="AK462" i="4"/>
  <c r="AK348" i="4"/>
  <c r="AK445" i="4"/>
  <c r="AF424" i="4"/>
  <c r="AO424" i="4" s="1"/>
  <c r="AK373" i="4"/>
  <c r="AF373" i="4"/>
  <c r="AO373" i="4" s="1"/>
  <c r="AK358" i="4"/>
  <c r="AF358" i="4"/>
  <c r="AO358" i="4" s="1"/>
  <c r="AF331" i="4"/>
  <c r="AO331" i="4" s="1"/>
  <c r="AF329" i="4"/>
  <c r="AO329" i="4" s="1"/>
  <c r="AF261" i="4"/>
  <c r="AO261" i="4" s="1"/>
  <c r="AK250" i="4"/>
  <c r="AF250" i="4"/>
  <c r="AO250" i="4" s="1"/>
  <c r="AF292" i="4"/>
  <c r="AO292" i="4" s="1"/>
  <c r="AF216" i="4"/>
  <c r="AO216" i="4" s="1"/>
  <c r="AF139" i="4"/>
  <c r="AO139" i="4" s="1"/>
  <c r="AK182" i="4"/>
  <c r="AK132" i="4"/>
  <c r="AF132" i="4"/>
  <c r="AO132" i="4" s="1"/>
  <c r="AK117" i="4"/>
  <c r="AF117" i="4"/>
  <c r="AO117" i="4" s="1"/>
  <c r="AK98" i="4"/>
  <c r="AF245" i="4"/>
  <c r="AO245" i="4" s="1"/>
  <c r="AF127" i="4"/>
  <c r="AO127" i="4" s="1"/>
  <c r="AK52" i="4"/>
  <c r="AF156" i="4"/>
  <c r="AO156" i="4" s="1"/>
  <c r="AF108" i="4"/>
  <c r="AO108" i="4" s="1"/>
  <c r="AK89" i="4"/>
  <c r="AF129" i="4"/>
  <c r="AO129" i="4" s="1"/>
  <c r="AK105" i="4"/>
  <c r="AK195" i="4"/>
  <c r="AF195" i="4"/>
  <c r="AO195" i="4" s="1"/>
  <c r="AK180" i="4"/>
  <c r="AF64" i="4"/>
  <c r="AO64" i="4" s="1"/>
  <c r="AF38" i="4"/>
  <c r="AO38" i="4" s="1"/>
  <c r="AF51" i="4"/>
  <c r="AO51" i="4" s="1"/>
  <c r="AF70" i="4"/>
  <c r="AO70" i="4" s="1"/>
  <c r="AF67" i="4"/>
  <c r="AO67" i="4" s="1"/>
  <c r="AF3" i="4"/>
  <c r="AO3" i="4" s="1"/>
  <c r="AK8" i="4"/>
  <c r="AK512" i="4"/>
  <c r="AF512" i="4"/>
  <c r="AO512" i="4" s="1"/>
  <c r="AF556" i="4"/>
  <c r="AO556" i="4" s="1"/>
  <c r="AK556" i="4"/>
  <c r="AF552" i="4"/>
  <c r="AO552" i="4" s="1"/>
  <c r="AF576" i="4"/>
  <c r="AO576" i="4" s="1"/>
  <c r="AK576" i="4"/>
  <c r="AK393" i="4"/>
  <c r="AF393" i="4"/>
  <c r="AO393" i="4" s="1"/>
  <c r="AF405" i="4"/>
  <c r="AO405" i="4" s="1"/>
  <c r="AK405" i="4"/>
  <c r="AF381" i="4"/>
  <c r="AO381" i="4" s="1"/>
  <c r="AK381" i="4"/>
  <c r="AF527" i="4"/>
  <c r="AO527" i="4" s="1"/>
  <c r="AK377" i="4"/>
  <c r="AF377" i="4"/>
  <c r="AO377" i="4" s="1"/>
  <c r="AF408" i="4"/>
  <c r="AO408" i="4" s="1"/>
  <c r="AF401" i="4"/>
  <c r="AO401" i="4" s="1"/>
  <c r="AK397" i="4"/>
  <c r="AF347" i="4"/>
  <c r="AO347" i="4" s="1"/>
  <c r="AF370" i="4"/>
  <c r="AO370" i="4" s="1"/>
  <c r="AK366" i="4"/>
  <c r="AF366" i="4"/>
  <c r="AO366" i="4" s="1"/>
  <c r="AK274" i="4"/>
  <c r="AF274" i="4"/>
  <c r="AO274" i="4" s="1"/>
  <c r="AK294" i="4"/>
  <c r="AF412" i="4"/>
  <c r="AO412" i="4" s="1"/>
  <c r="AK354" i="4"/>
  <c r="AF265" i="4"/>
  <c r="AO265" i="4" s="1"/>
  <c r="AK214" i="4"/>
  <c r="AF164" i="4"/>
  <c r="AO164" i="4" s="1"/>
  <c r="AK164" i="4"/>
  <c r="AF189" i="4"/>
  <c r="AO189" i="4" s="1"/>
  <c r="AK233" i="4"/>
  <c r="AF233" i="4"/>
  <c r="AO233" i="4" s="1"/>
  <c r="AK242" i="4"/>
  <c r="AF59" i="4"/>
  <c r="AO59" i="4" s="1"/>
  <c r="AK59" i="4"/>
  <c r="AK93" i="4"/>
  <c r="AF431" i="4"/>
  <c r="AO431" i="4" s="1"/>
  <c r="AF188" i="4"/>
  <c r="AO188" i="4" s="1"/>
  <c r="AK188" i="4"/>
  <c r="AF124" i="4"/>
  <c r="AO124" i="4" s="1"/>
  <c r="AK60" i="4"/>
  <c r="AK402" i="4"/>
  <c r="AK529" i="4"/>
  <c r="AF529" i="4"/>
  <c r="AO529" i="4" s="1"/>
  <c r="AK585" i="4"/>
  <c r="AK452" i="4"/>
  <c r="AF452" i="4"/>
  <c r="AO452" i="4" s="1"/>
  <c r="AF600" i="4"/>
  <c r="AO600" i="4" s="1"/>
  <c r="AK600" i="4"/>
  <c r="AF589" i="4"/>
  <c r="AO589" i="4" s="1"/>
  <c r="AK514" i="4"/>
  <c r="AF592" i="4"/>
  <c r="AO592" i="4" s="1"/>
  <c r="AK592" i="4"/>
  <c r="AK558" i="4"/>
  <c r="AF505" i="4"/>
  <c r="AO505" i="4" s="1"/>
  <c r="AF557" i="4"/>
  <c r="AO557" i="4" s="1"/>
  <c r="AK584" i="4"/>
  <c r="AF584" i="4"/>
  <c r="AO584" i="4" s="1"/>
  <c r="AK488" i="4"/>
  <c r="AK480" i="4"/>
  <c r="AF453" i="4"/>
  <c r="AO453" i="4" s="1"/>
  <c r="AK570" i="4"/>
  <c r="AF502" i="4"/>
  <c r="AO502" i="4" s="1"/>
  <c r="AF470" i="4"/>
  <c r="AO470" i="4" s="1"/>
  <c r="AF346" i="4"/>
  <c r="AO346" i="4" s="1"/>
  <c r="AF490" i="4"/>
  <c r="AO490" i="4" s="1"/>
  <c r="AK525" i="4"/>
  <c r="AK357" i="4"/>
  <c r="AF357" i="4"/>
  <c r="AO357" i="4" s="1"/>
  <c r="AF371" i="4"/>
  <c r="AO371" i="4" s="1"/>
  <c r="AF509" i="4"/>
  <c r="AO509" i="4" s="1"/>
  <c r="AF396" i="4"/>
  <c r="AO396" i="4" s="1"/>
  <c r="AF353" i="4"/>
  <c r="AO353" i="4" s="1"/>
  <c r="AF369" i="4"/>
  <c r="AO369" i="4" s="1"/>
  <c r="AF273" i="4"/>
  <c r="AO273" i="4" s="1"/>
  <c r="AF293" i="4"/>
  <c r="AO293" i="4" s="1"/>
  <c r="AK253" i="4"/>
  <c r="AF253" i="4"/>
  <c r="AO253" i="4" s="1"/>
  <c r="AK407" i="4"/>
  <c r="AK269" i="4"/>
  <c r="AF269" i="4"/>
  <c r="AO269" i="4" s="1"/>
  <c r="AK375" i="4"/>
  <c r="AK317" i="4"/>
  <c r="AF317" i="4"/>
  <c r="AO317" i="4" s="1"/>
  <c r="AF254" i="4"/>
  <c r="AO254" i="4" s="1"/>
  <c r="AF262" i="4"/>
  <c r="AO262" i="4" s="1"/>
  <c r="AF404" i="4"/>
  <c r="AO404" i="4" s="1"/>
  <c r="AK96" i="4"/>
  <c r="AF96" i="4"/>
  <c r="AO96" i="4" s="1"/>
  <c r="AF181" i="4"/>
  <c r="AO181" i="4" s="1"/>
  <c r="AK181" i="4"/>
  <c r="AK76" i="4"/>
  <c r="AF183" i="4"/>
  <c r="AO183" i="4" s="1"/>
  <c r="AK183" i="4"/>
  <c r="AK173" i="4"/>
  <c r="AK148" i="4"/>
  <c r="AF148" i="4"/>
  <c r="AO148" i="4" s="1"/>
  <c r="AK103" i="4"/>
  <c r="AF28" i="4"/>
  <c r="AO28" i="4" s="1"/>
  <c r="AK145" i="4"/>
  <c r="AF145" i="4"/>
  <c r="AO145" i="4" s="1"/>
  <c r="AK111" i="4"/>
  <c r="AK152" i="4"/>
  <c r="AF152" i="4"/>
  <c r="AO152" i="4" s="1"/>
  <c r="AF27" i="4"/>
  <c r="AO27" i="4" s="1"/>
  <c r="AF119" i="4"/>
  <c r="AO119" i="4" s="1"/>
  <c r="AK30" i="4"/>
  <c r="AK191" i="4"/>
  <c r="AF24" i="4"/>
  <c r="AO24" i="4" s="1"/>
  <c r="AK55" i="4"/>
  <c r="AK590" i="4"/>
  <c r="AF590" i="4"/>
  <c r="AO590" i="4" s="1"/>
  <c r="AK325" i="4"/>
  <c r="AF325" i="4"/>
  <c r="AO325" i="4" s="1"/>
  <c r="AF168" i="4"/>
  <c r="AO168" i="4" s="1"/>
  <c r="AK571" i="4"/>
  <c r="AF571" i="4"/>
  <c r="AO571" i="4" s="1"/>
  <c r="AK568" i="4"/>
  <c r="AF568" i="4"/>
  <c r="AO568" i="4" s="1"/>
  <c r="AF540" i="4"/>
  <c r="AO540" i="4" s="1"/>
  <c r="AF536" i="4"/>
  <c r="AO536" i="4" s="1"/>
  <c r="AF467" i="4"/>
  <c r="AO467" i="4" s="1"/>
  <c r="AK467" i="4"/>
  <c r="AF567" i="4"/>
  <c r="AO567" i="4" s="1"/>
  <c r="AK551" i="4"/>
  <c r="AF464" i="4"/>
  <c r="AO464" i="4" s="1"/>
  <c r="AK553" i="4"/>
  <c r="AK422" i="4"/>
  <c r="AF422" i="4"/>
  <c r="AO422" i="4" s="1"/>
  <c r="AF333" i="4"/>
  <c r="AO333" i="4" s="1"/>
  <c r="AK410" i="4"/>
  <c r="AF334" i="4"/>
  <c r="AO334" i="4" s="1"/>
  <c r="AF341" i="4"/>
  <c r="AO341" i="4" s="1"/>
  <c r="AK324" i="4"/>
  <c r="AK338" i="4"/>
  <c r="AK335" i="4"/>
  <c r="AK323" i="4"/>
  <c r="AF420" i="4"/>
  <c r="AO420" i="4" s="1"/>
  <c r="AK322" i="4"/>
  <c r="AF205" i="4"/>
  <c r="AO205" i="4" s="1"/>
  <c r="AK150" i="4"/>
  <c r="AK178" i="4"/>
  <c r="AF380" i="4"/>
  <c r="AO380" i="4" s="1"/>
  <c r="AK225" i="4"/>
  <c r="AF278" i="4"/>
  <c r="AO278" i="4" s="1"/>
  <c r="AF232" i="4"/>
  <c r="AO232" i="4" s="1"/>
  <c r="AK210" i="4"/>
  <c r="AK78" i="4"/>
  <c r="AF78" i="4"/>
  <c r="AO78" i="4" s="1"/>
  <c r="AF159" i="4"/>
  <c r="AO159" i="4" s="1"/>
  <c r="AK75" i="4"/>
  <c r="AF75" i="4"/>
  <c r="AO75" i="4" s="1"/>
  <c r="AK223" i="4"/>
  <c r="AK87" i="4"/>
  <c r="AK33" i="4"/>
  <c r="AF197" i="4"/>
  <c r="AO197" i="4" s="1"/>
  <c r="AK197" i="4"/>
  <c r="AF144" i="4"/>
  <c r="AO144" i="4" s="1"/>
  <c r="AF113" i="4"/>
  <c r="AO113" i="4" s="1"/>
  <c r="AF31" i="4"/>
  <c r="AO31" i="4" s="1"/>
  <c r="AK16" i="4"/>
  <c r="AK204" i="4"/>
  <c r="AK104" i="4"/>
  <c r="AF62" i="4"/>
  <c r="AO62" i="4" s="1"/>
  <c r="AF20" i="4"/>
  <c r="AO20" i="4" s="1"/>
  <c r="AF34" i="4"/>
  <c r="AO34" i="4" s="1"/>
  <c r="AK492" i="4"/>
  <c r="AF492" i="4"/>
  <c r="AO492" i="4" s="1"/>
  <c r="AK345" i="4"/>
  <c r="AF345" i="4"/>
  <c r="AO345" i="4" s="1"/>
  <c r="AF362" i="4"/>
  <c r="AO362" i="4" s="1"/>
  <c r="AK80" i="4"/>
  <c r="AF80" i="4"/>
  <c r="AO80" i="4" s="1"/>
  <c r="AF82" i="4"/>
  <c r="AO82" i="4" s="1"/>
  <c r="AF172" i="4"/>
  <c r="AO172" i="4" s="1"/>
  <c r="AK172" i="4"/>
  <c r="AF26" i="4"/>
  <c r="AO26" i="4" s="1"/>
  <c r="AF548" i="4"/>
  <c r="AO548" i="4" s="1"/>
  <c r="AK559" i="4"/>
  <c r="AK562" i="4"/>
  <c r="AK587" i="4"/>
  <c r="AF587" i="4"/>
  <c r="AO587" i="4" s="1"/>
  <c r="AK538" i="4"/>
  <c r="AF549" i="4"/>
  <c r="AO549" i="4" s="1"/>
  <c r="AK549" i="4"/>
  <c r="AF582" i="4"/>
  <c r="AO582" i="4" s="1"/>
  <c r="AK554" i="4"/>
  <c r="AF534" i="4"/>
  <c r="AO534" i="4" s="1"/>
  <c r="AF542" i="4"/>
  <c r="AO542" i="4" s="1"/>
  <c r="AK466" i="4"/>
  <c r="AF466" i="4"/>
  <c r="AO466" i="4" s="1"/>
  <c r="AK444" i="4"/>
  <c r="AF444" i="4"/>
  <c r="AO444" i="4" s="1"/>
  <c r="AK583" i="4"/>
  <c r="AF485" i="4"/>
  <c r="AO485" i="4" s="1"/>
  <c r="AF533" i="4"/>
  <c r="AO533" i="4" s="1"/>
  <c r="AK442" i="4"/>
  <c r="AF468" i="4"/>
  <c r="AO468" i="4" s="1"/>
  <c r="AF498" i="4"/>
  <c r="AO498" i="4" s="1"/>
  <c r="AK387" i="4"/>
  <c r="AK285" i="4"/>
  <c r="AF285" i="4"/>
  <c r="AO285" i="4" s="1"/>
  <c r="AK340" i="4"/>
  <c r="AK508" i="4"/>
  <c r="AF508" i="4"/>
  <c r="AO508" i="4" s="1"/>
  <c r="AK343" i="4"/>
  <c r="AF344" i="4"/>
  <c r="AO344" i="4" s="1"/>
  <c r="AK319" i="4"/>
  <c r="AK281" i="4"/>
  <c r="AF281" i="4"/>
  <c r="AO281" i="4" s="1"/>
  <c r="AF388" i="4"/>
  <c r="AO388" i="4" s="1"/>
  <c r="AF268" i="4"/>
  <c r="AO268" i="4" s="1"/>
  <c r="AK289" i="4"/>
  <c r="AF289" i="4"/>
  <c r="AO289" i="4" s="1"/>
  <c r="AK297" i="4"/>
  <c r="AF297" i="4"/>
  <c r="AO297" i="4" s="1"/>
  <c r="AF310" i="4"/>
  <c r="AO310" i="4" s="1"/>
  <c r="AF312" i="4"/>
  <c r="AO312" i="4" s="1"/>
  <c r="AK222" i="4"/>
  <c r="AK198" i="4"/>
  <c r="AK100" i="4"/>
  <c r="AF100" i="4"/>
  <c r="AO100" i="4" s="1"/>
  <c r="AK207" i="4"/>
  <c r="AF155" i="4"/>
  <c r="AO155" i="4" s="1"/>
  <c r="AF147" i="4"/>
  <c r="AO147" i="4" s="1"/>
  <c r="AF184" i="4"/>
  <c r="AO184" i="4" s="1"/>
  <c r="AK101" i="4"/>
  <c r="AF112" i="4"/>
  <c r="AO112" i="4" s="1"/>
  <c r="AK95" i="4"/>
  <c r="AF7" i="4"/>
  <c r="AO7" i="4" s="1"/>
  <c r="AF211" i="4"/>
  <c r="AO211" i="4" s="1"/>
  <c r="AF102" i="4"/>
  <c r="AO102" i="4" s="1"/>
  <c r="AF428" i="4"/>
  <c r="AO428" i="4" s="1"/>
  <c r="AF41" i="4"/>
  <c r="AO41" i="4" s="1"/>
  <c r="AF29" i="4"/>
  <c r="AO29" i="4" s="1"/>
  <c r="AF6" i="4"/>
  <c r="AO6" i="4" s="1"/>
  <c r="AF83" i="4"/>
  <c r="AO83" i="4" s="1"/>
  <c r="AF2" i="4"/>
  <c r="AO2" i="4" s="1"/>
  <c r="AF39" i="4"/>
  <c r="AO39" i="4" s="1"/>
  <c r="AK15" i="4"/>
  <c r="AF19" i="4"/>
  <c r="AO19" i="4" s="1"/>
  <c r="AK598" i="4"/>
  <c r="AF598" i="4"/>
  <c r="AO598" i="4" s="1"/>
  <c r="AF595" i="4"/>
  <c r="AO595" i="4" s="1"/>
  <c r="AK595" i="4"/>
  <c r="AK563" i="4"/>
  <c r="AF563" i="4"/>
  <c r="AO563" i="4" s="1"/>
  <c r="AK578" i="4"/>
  <c r="AK500" i="4"/>
  <c r="AF500" i="4"/>
  <c r="AO500" i="4" s="1"/>
  <c r="AF522" i="4"/>
  <c r="AO522" i="4" s="1"/>
  <c r="AF441" i="4"/>
  <c r="AO441" i="4" s="1"/>
  <c r="AK391" i="4"/>
  <c r="AF506" i="4"/>
  <c r="AO506" i="4" s="1"/>
  <c r="AK330" i="4"/>
  <c r="AK295" i="4"/>
  <c r="AF436" i="4"/>
  <c r="AO436" i="4" s="1"/>
  <c r="AK363" i="4"/>
  <c r="AK327" i="4"/>
  <c r="AF272" i="4"/>
  <c r="AO272" i="4" s="1"/>
  <c r="AK283" i="4"/>
  <c r="AF252" i="4"/>
  <c r="AO252" i="4" s="1"/>
  <c r="AK136" i="4"/>
  <c r="AF136" i="4"/>
  <c r="AO136" i="4" s="1"/>
  <c r="AK332" i="4"/>
  <c r="AK213" i="4"/>
  <c r="AF213" i="4"/>
  <c r="AO213" i="4" s="1"/>
  <c r="AF241" i="4"/>
  <c r="AO241" i="4" s="1"/>
  <c r="AK194" i="4"/>
  <c r="AK259" i="4"/>
  <c r="AK231" i="4"/>
  <c r="AK165" i="4"/>
  <c r="AK88" i="4"/>
  <c r="AF88" i="4"/>
  <c r="AO88" i="4" s="1"/>
  <c r="AK196" i="4"/>
  <c r="AF179" i="4"/>
  <c r="AO179" i="4" s="1"/>
  <c r="AF42" i="4"/>
  <c r="AO42" i="4" s="1"/>
  <c r="AK68" i="4"/>
  <c r="AK128" i="4"/>
  <c r="AF128" i="4"/>
  <c r="AO128" i="4" s="1"/>
  <c r="AK56" i="4"/>
  <c r="AF56" i="4"/>
  <c r="AO56" i="4" s="1"/>
  <c r="AF200" i="4"/>
  <c r="AO200" i="4" s="1"/>
  <c r="AF21" i="4"/>
  <c r="AO21" i="4" s="1"/>
  <c r="AK109" i="4"/>
  <c r="AK25" i="4"/>
  <c r="AK175" i="4"/>
  <c r="AF9" i="4"/>
  <c r="AO9" i="4" s="1"/>
  <c r="AF46" i="4"/>
  <c r="AO46" i="4" s="1"/>
  <c r="AF5" i="4"/>
  <c r="AO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Guide</author>
  </authors>
  <commentList>
    <comment ref="A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All normalized amounts will be converted into this currency.</t>
        </r>
      </text>
    </comment>
    <comment ref="A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Advised: input revenue net of VAT; this is for reference only.</t>
        </r>
      </text>
    </comment>
    <comment ref="A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Share of product cost from net revenue (after discounts &amp; returns).</t>
        </r>
      </text>
    </comment>
    <comment ref="A5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Payment gateway fee as % of net revenue.</t>
        </r>
      </text>
    </comment>
    <comment ref="A6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Average logistics &amp; fulfillment cost per order.</t>
        </r>
      </text>
    </comment>
    <comment ref="A7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Return rate as % of gross revenue (value).</t>
        </r>
      </text>
    </comment>
    <comment ref="A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Average discount from list price (value).</t>
        </r>
      </text>
    </comment>
    <comment ref="A9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Target ROMI on Gross Profit basis.</t>
        </r>
      </text>
    </comment>
    <comment ref="A10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Optional CAC goal. Leave blank if using Allowable CAC.</t>
        </r>
      </text>
    </comment>
    <comment ref="A11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Target MER: Net Revenue divided by Ad Spend.</t>
        </r>
      </text>
    </comment>
    <comment ref="A12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Average order value used for planning.</t>
        </r>
      </text>
    </comment>
    <comment ref="A1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Net revenue per order after discounts and returns.</t>
        </r>
      </text>
    </comment>
    <comment ref="A15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Gross profit per order after variable costs.</t>
        </r>
      </text>
    </comment>
    <comment ref="A16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Max acquisition cost per order at target ROMI.</t>
        </r>
      </text>
    </comment>
    <comment ref="A17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Gross profit margin on net revenue.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Guide</author>
  </authors>
  <commentList>
    <comment ref="G1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Original currency totals (before FX).</t>
        </r>
      </text>
    </comment>
    <comment ref="H1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FX to EUR = factor from FX sheet. EUR=1; others = 1 / (rate per EUR).</t>
        </r>
      </text>
    </comment>
    <comment ref="K1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Total Mktg Cost (EUR) = Ad Spend (EUR) + Extra Costs (EUR).</t>
        </r>
      </text>
    </comment>
    <comment ref="N1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CTR = Clicks / Impressions.</t>
        </r>
      </text>
    </comment>
    <comment ref="O1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CPC (orig) = Ad Spend (orig) / Clicks.</t>
        </r>
      </text>
    </comment>
    <comment ref="U1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If blank, uses Settings!Average discount %.</t>
        </r>
      </text>
    </comment>
    <comment ref="V1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If blank, uses Settings!Return rate %.</t>
        </r>
      </text>
    </comment>
    <comment ref="Y1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Net Revenue (EUR) = Gross Revenue after discounts &amp; returns.</t>
        </r>
      </text>
    </comment>
    <comment ref="Z1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If blank, uses Settings!COGS %.</t>
        </r>
      </text>
    </comment>
    <comment ref="AA1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If blank, uses Settings!Payment fee %.</t>
        </r>
      </text>
    </comment>
    <comment ref="AB1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If blank, uses Settings!Shipping per order from Settings (EUR).</t>
        </r>
      </text>
    </comment>
    <comment ref="AC1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Variable Cost Total = COGS + payment fees + shipping.</t>
        </r>
      </text>
    </comment>
    <comment ref="AD1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Gross Profit = Net Revenue − Variable Costs.</t>
        </r>
      </text>
    </comment>
    <comment ref="AE1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CAC = Total Mktg Cost (EUR) / Orders (if Orders&gt;0).</t>
        </r>
      </text>
    </comment>
    <comment ref="AF1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ROMI% = (Gross Profit − Total Mktg Cost) / Total Mktg Cost.</t>
        </r>
      </text>
    </comment>
    <comment ref="AG1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MER = Net Revenue (EUR) / Ad Spend (EUR).</t>
        </r>
      </text>
    </comment>
    <comment ref="AI1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LTV:CAC — key scalability ratio.</t>
        </r>
      </text>
    </comment>
    <comment ref="AK1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Payback (orders) — how many orders needed to recover marketing cost.</t>
        </r>
      </text>
    </comment>
    <comment ref="AO1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Status flags risks: ROMI below target, CAC above allowable, low MER.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Guide</author>
  </authors>
  <commentList>
    <comment ref="G2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Pace to plan: &gt;100% — faster than plan; &lt;100% — behind plan.</t>
        </r>
      </text>
    </comment>
    <comment ref="H2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Forecast end-of-month spend at current pace.</t>
        </r>
      </text>
    </comment>
    <comment ref="I2" authorId="0" shapeId="0" xr:uid="{00000000-0006-0000-0500-000003000000}">
      <text>
        <r>
          <rPr>
            <sz val="11"/>
            <color theme="1"/>
            <rFont val="Calibri"/>
            <family val="2"/>
            <scheme val="minor"/>
          </rPr>
          <t>Forecast end-of-month net revenue at current pace.</t>
        </r>
      </text>
    </comment>
    <comment ref="J2" authorId="0" shapeId="0" xr:uid="{00000000-0006-0000-0500-000004000000}">
      <text>
        <r>
          <rPr>
            <sz val="11"/>
            <color theme="1"/>
            <rFont val="Calibri"/>
            <family val="2"/>
            <scheme val="minor"/>
          </rPr>
          <t>Forecast ROMI based on gross profit margin.</t>
        </r>
      </text>
    </comment>
  </commentList>
</comments>
</file>

<file path=xl/sharedStrings.xml><?xml version="1.0" encoding="utf-8"?>
<sst xmlns="http://schemas.openxmlformats.org/spreadsheetml/2006/main" count="109" uniqueCount="99">
  <si>
    <t>Key Assumptions</t>
  </si>
  <si>
    <t>Base Currency</t>
  </si>
  <si>
    <t>EUR</t>
  </si>
  <si>
    <t>VAT rate (%)</t>
  </si>
  <si>
    <t>COGS % of net revenue</t>
  </si>
  <si>
    <t>Payment fee % of net revenue</t>
  </si>
  <si>
    <t>Shipping &amp; fulfillment per order (in Base Currency)</t>
  </si>
  <si>
    <t>Return rate %</t>
  </si>
  <si>
    <t>Average discount %</t>
  </si>
  <si>
    <t>Target ROMI % (GP-based)</t>
  </si>
  <si>
    <t>Target CAC (optional, in Base Currency)</t>
  </si>
  <si>
    <t>Target MER (NetRevenue/AdSpend)</t>
  </si>
  <si>
    <t>Assumed AOV (in Base Currency)</t>
  </si>
  <si>
    <t>Derived</t>
  </si>
  <si>
    <t>Net revenue per order</t>
  </si>
  <si>
    <t>Gross profit per order</t>
  </si>
  <si>
    <t>Allowable CAC per order</t>
  </si>
  <si>
    <t>Gross profit margin %</t>
  </si>
  <si>
    <t>Manual FX Rates (set by user)</t>
  </si>
  <si>
    <t>XML Source</t>
  </si>
  <si>
    <t>Last Updated (YYYY-MM-DD)</t>
  </si>
  <si>
    <t>Enter the exchange rate for each currency: 'Units of currency per 1 EUR'.</t>
  </si>
  <si>
    <t>Currency Code</t>
  </si>
  <si>
    <t>Rate per EUR</t>
  </si>
  <si>
    <t>FX Factor to EUR</t>
  </si>
  <si>
    <t>USD</t>
  </si>
  <si>
    <t>GBP</t>
  </si>
  <si>
    <t>PLN</t>
  </si>
  <si>
    <t>CZK</t>
  </si>
  <si>
    <t>HUF</t>
  </si>
  <si>
    <t>SEK</t>
  </si>
  <si>
    <t>NOK</t>
  </si>
  <si>
    <t>CHF</t>
  </si>
  <si>
    <t>JPY</t>
  </si>
  <si>
    <t>CAD</t>
  </si>
  <si>
    <t>AUD</t>
  </si>
  <si>
    <t>RON</t>
  </si>
  <si>
    <t>UAH</t>
  </si>
  <si>
    <t>DKK</t>
  </si>
  <si>
    <t>Period/Campaign</t>
  </si>
  <si>
    <t>Channel</t>
  </si>
  <si>
    <t>Campaign Name</t>
  </si>
  <si>
    <t>Currency</t>
  </si>
  <si>
    <t>Ad Spend (orig)</t>
  </si>
  <si>
    <t>Extra Costs (orig)</t>
  </si>
  <si>
    <t>Total Mktg Cost (orig)</t>
  </si>
  <si>
    <t>FX to EUR</t>
  </si>
  <si>
    <t>Ad Spend (EUR)</t>
  </si>
  <si>
    <t>Extra Costs (EUR)</t>
  </si>
  <si>
    <t>Total Mktg Cost (EUR)</t>
  </si>
  <si>
    <t>Impressions</t>
  </si>
  <si>
    <t>Clicks</t>
  </si>
  <si>
    <t>CTR %</t>
  </si>
  <si>
    <t>CPC (orig)</t>
  </si>
  <si>
    <t>Sessions</t>
  </si>
  <si>
    <t>Add-to-Cart</t>
  </si>
  <si>
    <t>Checkouts</t>
  </si>
  <si>
    <t>Orders</t>
  </si>
  <si>
    <t>AOV (orig)</t>
  </si>
  <si>
    <t>AOV (EUR)</t>
  </si>
  <si>
    <t>Gross Revenue (EUR)</t>
  </si>
  <si>
    <t>Discount % (override)</t>
  </si>
  <si>
    <t>Return % (override)</t>
  </si>
  <si>
    <t>Net Revenue (EUR)</t>
  </si>
  <si>
    <t>COGS % (override)</t>
  </si>
  <si>
    <t>Paymt Fee % (override)</t>
  </si>
  <si>
    <t>Ship/Fullfil per order (override, EUR)</t>
  </si>
  <si>
    <t>Variable Cost Total (EUR)</t>
  </si>
  <si>
    <t>Gross Profit (EUR)</t>
  </si>
  <si>
    <t>CAC (EUR)</t>
  </si>
  <si>
    <t>ROMI %</t>
  </si>
  <si>
    <t>MER (NetRev/AdSpend)</t>
  </si>
  <si>
    <t>LTV (per cust, EUR)</t>
  </si>
  <si>
    <t>LTV:CAC</t>
  </si>
  <si>
    <t>Payback (orders)</t>
  </si>
  <si>
    <t>New Customer %</t>
  </si>
  <si>
    <t>New Customer Orders</t>
  </si>
  <si>
    <t>New Cust Revenue (EUR)</t>
  </si>
  <si>
    <t>Status</t>
  </si>
  <si>
    <t>What-If Planner (EUR base)</t>
  </si>
  <si>
    <t>Impressions per day</t>
  </si>
  <si>
    <t>CPC (EUR)</t>
  </si>
  <si>
    <t>CVR %</t>
  </si>
  <si>
    <t>Net margin after variable %</t>
  </si>
  <si>
    <t>Target ROMI %</t>
  </si>
  <si>
    <t>Spend (EUR)</t>
  </si>
  <si>
    <t>Allowable CAC (EUR)</t>
  </si>
  <si>
    <t>Monthly Pacing &amp; Forecast (EUR base)</t>
  </si>
  <si>
    <t>Month</t>
  </si>
  <si>
    <t>Budget (EUR)</t>
  </si>
  <si>
    <t>Days in month</t>
  </si>
  <si>
    <t>Today (day)</t>
  </si>
  <si>
    <t>Spend MTD (EUR)</t>
  </si>
  <si>
    <t>Net Rev MTD (EUR)</t>
  </si>
  <si>
    <t>Pace vs plan %</t>
  </si>
  <si>
    <t>Forecast Spend EOM (EUR)</t>
  </si>
  <si>
    <t>Forecast Net Rev EOM (EUR)</t>
  </si>
  <si>
    <t>Forecast ROMI %</t>
  </si>
  <si>
    <r>
      <t xml:space="preserve">
</t>
    </r>
    <r>
      <rPr>
        <b/>
        <sz val="18"/>
        <color theme="0"/>
        <rFont val="Calibri"/>
        <family val="2"/>
        <charset val="204"/>
        <scheme val="minor"/>
      </rPr>
      <t>ROMI Pro Template – User Guide</t>
    </r>
    <r>
      <rPr>
        <sz val="11"/>
        <color theme="0"/>
        <rFont val="Calibri"/>
        <family val="2"/>
        <scheme val="minor"/>
      </rPr>
      <t xml:space="preserve">
</t>
    </r>
    <r>
      <rPr>
        <b/>
        <sz val="11"/>
        <color rgb="FFFFFF00"/>
        <rFont val="Calibri"/>
        <family val="2"/>
        <charset val="204"/>
        <scheme val="minor"/>
      </rPr>
      <t>1. Purpose of the Template</t>
    </r>
    <r>
      <rPr>
        <sz val="11"/>
        <color theme="0"/>
        <rFont val="Calibri"/>
        <family val="2"/>
        <scheme val="minor"/>
      </rPr>
      <t xml:space="preserve">
This file helps you track and understand the return on your marketing investment (ROMI) for e-commerce.
It works in EUR as base currency. You can enter other currencies and convert them using manual FX rates.
</t>
    </r>
    <r>
      <rPr>
        <b/>
        <sz val="11"/>
        <color rgb="FFFFFF00"/>
        <rFont val="Calibri"/>
        <family val="2"/>
        <charset val="204"/>
        <scheme val="minor"/>
      </rPr>
      <t>2. How to Use</t>
    </r>
    <r>
      <rPr>
        <sz val="11"/>
        <color theme="0"/>
        <rFont val="Calibri"/>
        <family val="2"/>
        <scheme val="minor"/>
      </rPr>
      <t xml:space="preserve">
Step 1: Go to 'Settings' and set your business parameters: costs, target ROMI, target CAC, etc.
Step 2: Go to 'FX' and type exchange rates for all currencies you need. Rates are 'units of currency per 1 EUR'.
Step 3: Go to 'Campaigns' and enter your data for each campaign: spend, revenue, orders, etc.
Step 4: Review calculated KPIs like ROMI, CAC, MER, Gross Profit, and Status.
</t>
    </r>
    <r>
      <rPr>
        <b/>
        <sz val="11"/>
        <color rgb="FFFFFF00"/>
        <rFont val="Calibri"/>
        <family val="2"/>
        <charset val="204"/>
        <scheme val="minor"/>
      </rPr>
      <t>3. How to Read Results</t>
    </r>
    <r>
      <rPr>
        <sz val="11"/>
        <color theme="0"/>
        <rFont val="Calibri"/>
        <family val="2"/>
        <scheme val="minor"/>
      </rPr>
      <t xml:space="preserve">
ROMI (%) – Shows profit from marketing. Formula: (Gross Profit – Marketing Cost) / Marketing Cost × 100.
   • High ROMI means your marketing is profitable.
   • Low ROMI means you may be losing money.
CAC (Customer Acquisition Cost) – How much it costs to get one customer.
MER (Marketing Efficiency Ratio) – Net Revenue / Ad Spend. Higher MER means more revenue per ad euro.
Gross Profit – Revenue minus product cost, payment fees, and shipping.
Payback – Orders needed to cover marketing spend.
LTV (Lifetime Value) – Average revenue from one customer over time.
</t>
    </r>
    <r>
      <rPr>
        <b/>
        <sz val="11"/>
        <color rgb="FFFFFF00"/>
        <rFont val="Calibri"/>
        <family val="2"/>
        <charset val="204"/>
        <scheme val="minor"/>
      </rPr>
      <t xml:space="preserve">
4. Market Benchmarks (average, can vary by country/season)</t>
    </r>
    <r>
      <rPr>
        <sz val="11"/>
        <color theme="0"/>
        <rFont val="Calibri"/>
        <family val="2"/>
        <scheme val="minor"/>
      </rPr>
      <t xml:space="preserve">
Fashion/Apparel – ROMI 30–50%
Electronics – ROMI 20–40%
Home &amp; Garden – ROMI 40–60%
Luxury goods – ROMI 50–80%
Consumables (FMCG) – ROMI 10–30%
Subscription products – ROMI 40–70%
</t>
    </r>
    <r>
      <rPr>
        <b/>
        <sz val="11"/>
        <color rgb="FFFFFF00"/>
        <rFont val="Calibri"/>
        <family val="2"/>
        <charset val="204"/>
        <scheme val="minor"/>
      </rPr>
      <t>5. How to Make Decisions</t>
    </r>
    <r>
      <rPr>
        <sz val="11"/>
        <color theme="0"/>
        <rFont val="Calibri"/>
        <family val="2"/>
        <scheme val="minor"/>
      </rPr>
      <t xml:space="preserve">
• If ROMI is below your target → Review targeting, creative, or reduce spend.
• If CAC is too high → Try cheaper channels or improve conversion rate.
• If MER is low → Increase AOV or improve offer.
• Compare campaigns: keep high ROMI campaigns, fix or stop low ROMI ones.
</t>
    </r>
    <r>
      <rPr>
        <b/>
        <sz val="11"/>
        <color rgb="FFFFFF00"/>
        <rFont val="Calibri"/>
        <family val="2"/>
        <charset val="204"/>
        <scheme val="minor"/>
      </rPr>
      <t>6. Abbreviations</t>
    </r>
    <r>
      <rPr>
        <sz val="11"/>
        <color theme="0"/>
        <rFont val="Calibri"/>
        <family val="2"/>
        <scheme val="minor"/>
      </rPr>
      <t xml:space="preserve">
ROMI – Return on Marketing Investment, profit from marketing spend.
CAC – Customer Acquisition Cost, cost to get one customer.
MER – Marketing Efficiency Ratio, revenue per ad euro.
AOV – Average Order Value, average revenue per order.
COGS – Cost of Goods Sold, product cost.
CTR – Click-Through Rate, % of people who clicked ad.
CPC – Cost Per Click.
CVR – Conversion Rate, % of visitors who bought.
LTV – Lifetime Value, revenue from one customer in their lifetime.
</t>
    </r>
    <r>
      <rPr>
        <b/>
        <sz val="11"/>
        <color rgb="FFFFFF00"/>
        <rFont val="Calibri"/>
        <family val="2"/>
        <charset val="204"/>
        <scheme val="minor"/>
      </rPr>
      <t>7. Tips</t>
    </r>
    <r>
      <rPr>
        <sz val="11"/>
        <color theme="0"/>
        <rFont val="Calibri"/>
        <family val="2"/>
        <scheme val="minor"/>
      </rPr>
      <t xml:space="preserve">
• Update FX rates in 'FX' sheet when they change.
• Use 'What-If' sheet to plan next campaigns.
• Check 'Pacing' to control monthly budget speed.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</si>
</sst>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b/>
      <sz val="12"/>
      <color rgb="FFFFFF00"/>
      <name val="Calibri"/>
      <family val="2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" fontId="0" fillId="0" borderId="0" xfId="0" applyNumberFormat="1"/>
    <xf numFmtId="10" fontId="0" fillId="0" borderId="0" xfId="0" applyNumberFormat="1"/>
    <xf numFmtId="0" fontId="2" fillId="0" borderId="0" xfId="0" applyFont="1"/>
    <xf numFmtId="164" fontId="0" fillId="0" borderId="0" xfId="0" applyNumberFormat="1"/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4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selection activeCell="I1" sqref="I1"/>
    </sheetView>
  </sheetViews>
  <sheetFormatPr defaultRowHeight="14.4" x14ac:dyDescent="0.3"/>
  <cols>
    <col min="1" max="1" width="120" customWidth="1"/>
  </cols>
  <sheetData>
    <row r="1" spans="1:6" ht="409.6" customHeight="1" x14ac:dyDescent="0.3">
      <c r="A1" s="6" t="s">
        <v>98</v>
      </c>
      <c r="B1" s="6"/>
      <c r="C1" s="6"/>
      <c r="D1" s="6"/>
      <c r="E1" s="6"/>
      <c r="F1" s="6"/>
    </row>
    <row r="2" spans="1:6" x14ac:dyDescent="0.3">
      <c r="A2" s="6"/>
      <c r="B2" s="6"/>
      <c r="C2" s="6"/>
      <c r="D2" s="6"/>
      <c r="E2" s="6"/>
      <c r="F2" s="6"/>
    </row>
    <row r="3" spans="1:6" x14ac:dyDescent="0.3">
      <c r="A3" s="6"/>
      <c r="B3" s="6"/>
      <c r="C3" s="6"/>
      <c r="D3" s="6"/>
      <c r="E3" s="6"/>
      <c r="F3" s="6"/>
    </row>
    <row r="4" spans="1:6" x14ac:dyDescent="0.3">
      <c r="A4" s="6"/>
      <c r="B4" s="6"/>
      <c r="C4" s="6"/>
      <c r="D4" s="6"/>
      <c r="E4" s="6"/>
      <c r="F4" s="6"/>
    </row>
    <row r="5" spans="1:6" x14ac:dyDescent="0.3">
      <c r="A5" s="6"/>
      <c r="B5" s="6"/>
      <c r="C5" s="6"/>
      <c r="D5" s="6"/>
      <c r="E5" s="6"/>
      <c r="F5" s="6"/>
    </row>
    <row r="6" spans="1:6" x14ac:dyDescent="0.3">
      <c r="A6" s="6"/>
      <c r="B6" s="6"/>
      <c r="C6" s="6"/>
      <c r="D6" s="6"/>
      <c r="E6" s="6"/>
      <c r="F6" s="6"/>
    </row>
    <row r="7" spans="1:6" x14ac:dyDescent="0.3">
      <c r="A7" s="6"/>
      <c r="B7" s="6"/>
      <c r="C7" s="6"/>
      <c r="D7" s="6"/>
      <c r="E7" s="6"/>
      <c r="F7" s="6"/>
    </row>
    <row r="8" spans="1:6" x14ac:dyDescent="0.3">
      <c r="A8" s="6"/>
      <c r="B8" s="6"/>
      <c r="C8" s="6"/>
      <c r="D8" s="6"/>
      <c r="E8" s="6"/>
      <c r="F8" s="6"/>
    </row>
    <row r="9" spans="1:6" x14ac:dyDescent="0.3">
      <c r="A9" s="6"/>
      <c r="B9" s="6"/>
      <c r="C9" s="6"/>
      <c r="D9" s="6"/>
      <c r="E9" s="6"/>
      <c r="F9" s="6"/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6"/>
      <c r="B11" s="6"/>
      <c r="C11" s="6"/>
      <c r="D11" s="6"/>
      <c r="E11" s="6"/>
      <c r="F11" s="6"/>
    </row>
    <row r="12" spans="1:6" x14ac:dyDescent="0.3">
      <c r="A12" s="6"/>
      <c r="B12" s="6"/>
      <c r="C12" s="6"/>
      <c r="D12" s="6"/>
      <c r="E12" s="6"/>
      <c r="F12" s="6"/>
    </row>
    <row r="13" spans="1:6" x14ac:dyDescent="0.3">
      <c r="A13" s="6"/>
      <c r="B13" s="6"/>
      <c r="C13" s="6"/>
      <c r="D13" s="6"/>
      <c r="E13" s="6"/>
      <c r="F13" s="6"/>
    </row>
    <row r="14" spans="1:6" x14ac:dyDescent="0.3">
      <c r="A14" s="6"/>
      <c r="B14" s="6"/>
      <c r="C14" s="6"/>
      <c r="D14" s="6"/>
      <c r="E14" s="6"/>
      <c r="F14" s="6"/>
    </row>
    <row r="15" spans="1:6" x14ac:dyDescent="0.3">
      <c r="A15" s="6"/>
      <c r="B15" s="6"/>
      <c r="C15" s="6"/>
      <c r="D15" s="6"/>
      <c r="E15" s="6"/>
      <c r="F15" s="6"/>
    </row>
    <row r="16" spans="1:6" ht="149.4" customHeight="1" x14ac:dyDescent="0.3">
      <c r="A16" s="6"/>
      <c r="B16" s="6"/>
      <c r="C16" s="6"/>
      <c r="D16" s="6"/>
      <c r="E16" s="6"/>
      <c r="F16" s="6"/>
    </row>
  </sheetData>
  <mergeCells count="1">
    <mergeCell ref="A1:F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F12" sqref="F12"/>
    </sheetView>
  </sheetViews>
  <sheetFormatPr defaultRowHeight="14.4" x14ac:dyDescent="0.3"/>
  <cols>
    <col min="1" max="1" width="46" customWidth="1"/>
    <col min="2" max="2" width="28" customWidth="1"/>
  </cols>
  <sheetData>
    <row r="1" spans="1:2" ht="15.6" x14ac:dyDescent="0.3">
      <c r="A1" s="7" t="s">
        <v>0</v>
      </c>
      <c r="B1" s="8"/>
    </row>
    <row r="2" spans="1:2" x14ac:dyDescent="0.3">
      <c r="A2" t="s">
        <v>1</v>
      </c>
      <c r="B2" s="2" t="s">
        <v>2</v>
      </c>
    </row>
    <row r="3" spans="1:2" x14ac:dyDescent="0.3">
      <c r="A3" t="s">
        <v>3</v>
      </c>
      <c r="B3" s="3">
        <v>0</v>
      </c>
    </row>
    <row r="4" spans="1:2" x14ac:dyDescent="0.3">
      <c r="A4" t="s">
        <v>4</v>
      </c>
      <c r="B4" s="3">
        <v>0.45</v>
      </c>
    </row>
    <row r="5" spans="1:2" x14ac:dyDescent="0.3">
      <c r="A5" t="s">
        <v>5</v>
      </c>
      <c r="B5" s="2">
        <v>0.02</v>
      </c>
    </row>
    <row r="6" spans="1:2" x14ac:dyDescent="0.3">
      <c r="A6" t="s">
        <v>6</v>
      </c>
      <c r="B6" s="3">
        <v>12</v>
      </c>
    </row>
    <row r="7" spans="1:2" x14ac:dyDescent="0.3">
      <c r="A7" t="s">
        <v>7</v>
      </c>
      <c r="B7" s="3">
        <v>0.05</v>
      </c>
    </row>
    <row r="8" spans="1:2" x14ac:dyDescent="0.3">
      <c r="A8" t="s">
        <v>8</v>
      </c>
      <c r="B8" s="3">
        <v>0.1</v>
      </c>
    </row>
    <row r="9" spans="1:2" x14ac:dyDescent="0.3">
      <c r="A9" t="s">
        <v>9</v>
      </c>
      <c r="B9" s="2">
        <v>50</v>
      </c>
    </row>
    <row r="10" spans="1:2" x14ac:dyDescent="0.3">
      <c r="A10" t="s">
        <v>10</v>
      </c>
      <c r="B10" s="2"/>
    </row>
    <row r="11" spans="1:2" x14ac:dyDescent="0.3">
      <c r="A11" t="s">
        <v>11</v>
      </c>
      <c r="B11" s="2">
        <v>3</v>
      </c>
    </row>
    <row r="12" spans="1:2" x14ac:dyDescent="0.3">
      <c r="A12" t="s">
        <v>12</v>
      </c>
      <c r="B12" s="2">
        <v>180</v>
      </c>
    </row>
    <row r="13" spans="1:2" ht="15.6" x14ac:dyDescent="0.3">
      <c r="A13" s="1" t="s">
        <v>13</v>
      </c>
      <c r="B13" s="2"/>
    </row>
    <row r="14" spans="1:2" x14ac:dyDescent="0.3">
      <c r="A14" t="s">
        <v>14</v>
      </c>
      <c r="B14" s="2">
        <f>B12*(1-B8)*(1-B7)</f>
        <v>153.9</v>
      </c>
    </row>
    <row r="15" spans="1:2" x14ac:dyDescent="0.3">
      <c r="A15" t="s">
        <v>15</v>
      </c>
      <c r="B15" s="2">
        <f>B14*(1-B4-B5)-B6</f>
        <v>69.567000000000007</v>
      </c>
    </row>
    <row r="16" spans="1:2" x14ac:dyDescent="0.3">
      <c r="A16" t="s">
        <v>16</v>
      </c>
      <c r="B16" s="2">
        <f>IF(B9="","",B15/(1+B9/100))</f>
        <v>46.378000000000007</v>
      </c>
    </row>
    <row r="17" spans="1:2" x14ac:dyDescent="0.3">
      <c r="A17" t="s">
        <v>17</v>
      </c>
      <c r="B17" s="2">
        <f>IF(B14=0,"",B15/B14)</f>
        <v>0.45202729044834311</v>
      </c>
    </row>
    <row r="18" spans="1:2" x14ac:dyDescent="0.3">
      <c r="B18" s="2"/>
    </row>
    <row r="19" spans="1:2" x14ac:dyDescent="0.3">
      <c r="B19" s="2"/>
    </row>
    <row r="20" spans="1:2" x14ac:dyDescent="0.3">
      <c r="B20" s="2"/>
    </row>
    <row r="21" spans="1:2" x14ac:dyDescent="0.3">
      <c r="B21" s="2"/>
    </row>
  </sheetData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C18" sqref="C18"/>
    </sheetView>
  </sheetViews>
  <sheetFormatPr defaultRowHeight="14.4" x14ac:dyDescent="0.3"/>
  <cols>
    <col min="1" max="1" width="20" customWidth="1"/>
    <col min="2" max="2" width="22" customWidth="1"/>
    <col min="3" max="3" width="24" customWidth="1"/>
  </cols>
  <sheetData>
    <row r="1" spans="1:3" ht="15.6" x14ac:dyDescent="0.3">
      <c r="A1" s="7" t="s">
        <v>18</v>
      </c>
      <c r="B1" s="8"/>
      <c r="C1" s="8"/>
    </row>
    <row r="2" spans="1:3" x14ac:dyDescent="0.3">
      <c r="A2" t="s">
        <v>19</v>
      </c>
    </row>
    <row r="3" spans="1:3" x14ac:dyDescent="0.3">
      <c r="A3" t="s">
        <v>20</v>
      </c>
    </row>
    <row r="4" spans="1:3" x14ac:dyDescent="0.3">
      <c r="A4" t="s">
        <v>21</v>
      </c>
    </row>
    <row r="6" spans="1:3" x14ac:dyDescent="0.3">
      <c r="A6" s="4" t="s">
        <v>22</v>
      </c>
      <c r="B6" s="4" t="s">
        <v>23</v>
      </c>
      <c r="C6" s="4" t="s">
        <v>24</v>
      </c>
    </row>
    <row r="7" spans="1:3" x14ac:dyDescent="0.3">
      <c r="A7" t="s">
        <v>2</v>
      </c>
      <c r="B7" s="5"/>
      <c r="C7" s="5" t="str">
        <f t="shared" ref="C7:C21" si="0">IF(A7="", "", IF(B7=0, "", 1/B7))</f>
        <v/>
      </c>
    </row>
    <row r="8" spans="1:3" x14ac:dyDescent="0.3">
      <c r="A8" t="s">
        <v>25</v>
      </c>
      <c r="B8" s="5"/>
      <c r="C8" s="5" t="str">
        <f t="shared" si="0"/>
        <v/>
      </c>
    </row>
    <row r="9" spans="1:3" x14ac:dyDescent="0.3">
      <c r="A9" t="s">
        <v>26</v>
      </c>
      <c r="B9" s="5"/>
      <c r="C9" s="5" t="str">
        <f t="shared" si="0"/>
        <v/>
      </c>
    </row>
    <row r="10" spans="1:3" x14ac:dyDescent="0.3">
      <c r="A10" t="s">
        <v>27</v>
      </c>
      <c r="B10" s="5"/>
      <c r="C10" s="5" t="str">
        <f t="shared" si="0"/>
        <v/>
      </c>
    </row>
    <row r="11" spans="1:3" x14ac:dyDescent="0.3">
      <c r="A11" t="s">
        <v>28</v>
      </c>
      <c r="B11" s="5"/>
      <c r="C11" s="5" t="str">
        <f t="shared" si="0"/>
        <v/>
      </c>
    </row>
    <row r="12" spans="1:3" x14ac:dyDescent="0.3">
      <c r="A12" t="s">
        <v>29</v>
      </c>
      <c r="B12" s="5"/>
      <c r="C12" s="5" t="str">
        <f t="shared" si="0"/>
        <v/>
      </c>
    </row>
    <row r="13" spans="1:3" x14ac:dyDescent="0.3">
      <c r="A13" t="s">
        <v>30</v>
      </c>
      <c r="B13" s="5"/>
      <c r="C13" s="5" t="str">
        <f t="shared" si="0"/>
        <v/>
      </c>
    </row>
    <row r="14" spans="1:3" x14ac:dyDescent="0.3">
      <c r="A14" t="s">
        <v>31</v>
      </c>
      <c r="B14" s="5"/>
      <c r="C14" s="5" t="str">
        <f t="shared" si="0"/>
        <v/>
      </c>
    </row>
    <row r="15" spans="1:3" x14ac:dyDescent="0.3">
      <c r="A15" t="s">
        <v>32</v>
      </c>
      <c r="B15" s="5"/>
      <c r="C15" s="5" t="str">
        <f t="shared" si="0"/>
        <v/>
      </c>
    </row>
    <row r="16" spans="1:3" x14ac:dyDescent="0.3">
      <c r="A16" t="s">
        <v>33</v>
      </c>
      <c r="B16" s="5"/>
      <c r="C16" s="5" t="str">
        <f t="shared" si="0"/>
        <v/>
      </c>
    </row>
    <row r="17" spans="1:3" x14ac:dyDescent="0.3">
      <c r="A17" t="s">
        <v>34</v>
      </c>
      <c r="B17" s="5"/>
      <c r="C17" s="5" t="str">
        <f t="shared" si="0"/>
        <v/>
      </c>
    </row>
    <row r="18" spans="1:3" x14ac:dyDescent="0.3">
      <c r="A18" t="s">
        <v>35</v>
      </c>
      <c r="B18" s="5"/>
      <c r="C18" s="5" t="str">
        <f t="shared" si="0"/>
        <v/>
      </c>
    </row>
    <row r="19" spans="1:3" x14ac:dyDescent="0.3">
      <c r="A19" t="s">
        <v>36</v>
      </c>
      <c r="B19" s="5"/>
      <c r="C19" s="5" t="str">
        <f t="shared" si="0"/>
        <v/>
      </c>
    </row>
    <row r="20" spans="1:3" x14ac:dyDescent="0.3">
      <c r="A20" t="s">
        <v>37</v>
      </c>
      <c r="B20" s="5"/>
      <c r="C20" s="5" t="str">
        <f t="shared" si="0"/>
        <v/>
      </c>
    </row>
    <row r="21" spans="1:3" x14ac:dyDescent="0.3">
      <c r="A21" t="s">
        <v>38</v>
      </c>
      <c r="B21" s="5"/>
      <c r="C21" s="5" t="str">
        <f t="shared" si="0"/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00"/>
  <sheetViews>
    <sheetView topLeftCell="AC1" workbookViewId="0">
      <pane ySplit="1" topLeftCell="A2" activePane="bottomLeft" state="frozen"/>
      <selection pane="bottomLeft" activeCell="AI12" sqref="AI12"/>
    </sheetView>
  </sheetViews>
  <sheetFormatPr defaultRowHeight="14.4" x14ac:dyDescent="0.3"/>
  <cols>
    <col min="1" max="1" width="20" customWidth="1"/>
    <col min="2" max="2" width="14" customWidth="1"/>
    <col min="3" max="3" width="24" customWidth="1"/>
    <col min="4" max="4" width="10" customWidth="1"/>
    <col min="5" max="5" width="14" customWidth="1"/>
    <col min="6" max="7" width="16" customWidth="1"/>
    <col min="8" max="8" width="12" customWidth="1"/>
    <col min="9" max="9" width="14" customWidth="1"/>
    <col min="10" max="10" width="16" customWidth="1"/>
    <col min="11" max="11" width="18" customWidth="1"/>
    <col min="12" max="12" width="12" customWidth="1"/>
    <col min="13" max="14" width="10" customWidth="1"/>
    <col min="15" max="15" width="12" customWidth="1"/>
    <col min="16" max="16" width="10" customWidth="1"/>
    <col min="17" max="18" width="12" customWidth="1"/>
    <col min="19" max="19" width="10" customWidth="1"/>
    <col min="20" max="20" width="12" customWidth="1"/>
    <col min="21" max="21" width="16" customWidth="1"/>
    <col min="22" max="23" width="14" customWidth="1"/>
    <col min="24" max="25" width="16" customWidth="1"/>
    <col min="26" max="26" width="20" customWidth="1"/>
    <col min="27" max="27" width="22" customWidth="1"/>
    <col min="28" max="28" width="18" customWidth="1"/>
    <col min="29" max="29" width="16" customWidth="1"/>
    <col min="30" max="32" width="12" customWidth="1"/>
    <col min="33" max="33" width="16" customWidth="1"/>
    <col min="34" max="34" width="14" customWidth="1"/>
    <col min="35" max="35" width="12" customWidth="1"/>
    <col min="36" max="36" width="16" customWidth="1"/>
    <col min="37" max="37" width="14" customWidth="1"/>
    <col min="38" max="38" width="16" customWidth="1"/>
    <col min="39" max="39" width="18" customWidth="1"/>
    <col min="40" max="40" width="14" customWidth="1"/>
  </cols>
  <sheetData>
    <row r="1" spans="1:41" ht="43.2" x14ac:dyDescent="0.3">
      <c r="A1" s="9" t="s">
        <v>39</v>
      </c>
      <c r="B1" s="9" t="s">
        <v>40</v>
      </c>
      <c r="C1" s="9" t="s">
        <v>41</v>
      </c>
      <c r="D1" s="9" t="s">
        <v>42</v>
      </c>
      <c r="E1" s="9" t="s">
        <v>43</v>
      </c>
      <c r="F1" s="9" t="s">
        <v>44</v>
      </c>
      <c r="G1" s="9" t="s">
        <v>45</v>
      </c>
      <c r="H1" s="9" t="s">
        <v>46</v>
      </c>
      <c r="I1" s="9" t="s">
        <v>47</v>
      </c>
      <c r="J1" s="9" t="s">
        <v>48</v>
      </c>
      <c r="K1" s="9" t="s">
        <v>49</v>
      </c>
      <c r="L1" s="9" t="s">
        <v>50</v>
      </c>
      <c r="M1" s="9" t="s">
        <v>51</v>
      </c>
      <c r="N1" s="9" t="s">
        <v>52</v>
      </c>
      <c r="O1" s="9" t="s">
        <v>53</v>
      </c>
      <c r="P1" s="9" t="s">
        <v>54</v>
      </c>
      <c r="Q1" s="9" t="s">
        <v>55</v>
      </c>
      <c r="R1" s="9" t="s">
        <v>56</v>
      </c>
      <c r="S1" s="9" t="s">
        <v>57</v>
      </c>
      <c r="T1" s="9" t="s">
        <v>58</v>
      </c>
      <c r="U1" s="9" t="s">
        <v>59</v>
      </c>
      <c r="V1" s="9" t="s">
        <v>60</v>
      </c>
      <c r="W1" s="9" t="s">
        <v>61</v>
      </c>
      <c r="X1" s="9" t="s">
        <v>62</v>
      </c>
      <c r="Y1" s="9" t="s">
        <v>63</v>
      </c>
      <c r="Z1" s="9" t="s">
        <v>64</v>
      </c>
      <c r="AA1" s="9" t="s">
        <v>65</v>
      </c>
      <c r="AB1" s="9" t="s">
        <v>66</v>
      </c>
      <c r="AC1" s="9" t="s">
        <v>67</v>
      </c>
      <c r="AD1" s="9" t="s">
        <v>68</v>
      </c>
      <c r="AE1" s="9" t="s">
        <v>69</v>
      </c>
      <c r="AF1" s="9" t="s">
        <v>70</v>
      </c>
      <c r="AG1" s="9" t="s">
        <v>71</v>
      </c>
      <c r="AH1" s="9" t="s">
        <v>72</v>
      </c>
      <c r="AI1" s="9" t="s">
        <v>73</v>
      </c>
      <c r="AJ1" s="9" t="s">
        <v>74</v>
      </c>
      <c r="AK1" s="9" t="s">
        <v>75</v>
      </c>
      <c r="AL1" s="9" t="s">
        <v>76</v>
      </c>
      <c r="AM1" s="9" t="s">
        <v>77</v>
      </c>
      <c r="AN1" s="9" t="s">
        <v>78</v>
      </c>
      <c r="AO1" s="8"/>
    </row>
    <row r="2" spans="1:41" x14ac:dyDescent="0.3">
      <c r="E2" s="2"/>
      <c r="F2" s="2"/>
      <c r="G2" s="2"/>
      <c r="H2" t="str">
        <f>IF(D2="","",XLOOKUP(D2,FX!$A$7:$A$100,FX!$C$7:$C$100,1))</f>
        <v/>
      </c>
      <c r="I2" s="2" t="str">
        <f t="shared" ref="I2:I65" si="0">IF(E2="","",E2*H2)</f>
        <v/>
      </c>
      <c r="J2" s="2" t="str">
        <f t="shared" ref="J2:J65" si="1">IF(F2="","",F2*H2)</f>
        <v/>
      </c>
      <c r="K2" s="2" t="str">
        <f t="shared" ref="K2:K65" si="2">IF(OR(I2="",J2=""),"",I2+J2)</f>
        <v/>
      </c>
      <c r="N2" s="3">
        <f t="shared" ref="N2:N65" si="3">IFERROR(M2/L2,0)</f>
        <v>0</v>
      </c>
      <c r="O2" s="2">
        <f t="shared" ref="O2:O65" si="4">IFERROR(E2/M2,0)</f>
        <v>0</v>
      </c>
      <c r="Q2" s="2"/>
      <c r="S2" s="2" t="str">
        <f t="shared" ref="S2:S65" si="5">IF(Q2="","",Q2*H2)</f>
        <v/>
      </c>
      <c r="T2" s="2" t="str">
        <f t="shared" ref="T2:T65" si="6">IF(OR(R2="",S2=""),"",R2*S2)</f>
        <v/>
      </c>
      <c r="U2" s="3"/>
      <c r="V2" s="3"/>
      <c r="Y2" s="2" t="str">
        <f>IF(T2="","",T2*(1-IF(U2="",Settings!$B$7,U2))*(1-IF(V2="",Settings!$B$6,V2)))</f>
        <v/>
      </c>
      <c r="Z2" s="3"/>
      <c r="AA2" s="3"/>
      <c r="AC2" s="2" t="str">
        <f>IF(Y2="","",Y2*IF(Z2="",Settings!$B$4,Z2) + Y2*IF(AA2="",Settings!$B$5,AA2) + R2*IF(AB2="",Settings!$B$6,AB2))</f>
        <v/>
      </c>
      <c r="AD2" s="2" t="str">
        <f t="shared" ref="AD2:AD65" si="7">IF(Y2="","",Y2-AC2)</f>
        <v/>
      </c>
      <c r="AE2" s="2" t="str">
        <f t="shared" ref="AE2:AE65" si="8">IF(R2=0,"",K2/R2)</f>
        <v/>
      </c>
      <c r="AF2" s="3" t="e">
        <f t="shared" ref="AF2:AF65" si="9">IF(K2=0,"",(AD2-K2)/K2*100)</f>
        <v>#VALUE!</v>
      </c>
      <c r="AG2" t="e">
        <f t="shared" ref="AG2:AG65" si="10">IF(I2=0,"",Y2/I2)</f>
        <v>#VALUE!</v>
      </c>
      <c r="AI2" s="2"/>
      <c r="AJ2" t="str">
        <f t="shared" ref="AJ2:AJ65" si="11">IF(OR(AI2="",AE2=""),"",AI2/AE2)</f>
        <v/>
      </c>
      <c r="AK2" t="e">
        <f t="shared" ref="AK2:AK65" si="12">IF(AD2&lt;=0,"",K2/AD2)</f>
        <v>#VALUE!</v>
      </c>
      <c r="AL2" s="3"/>
      <c r="AM2" t="str">
        <f t="shared" ref="AM2:AM65" si="13">IF(AL2="","",R2*AL2)</f>
        <v/>
      </c>
      <c r="AN2" s="2" t="str">
        <f t="shared" ref="AN2:AN65" si="14">IF(AL2="","",Y2*AL2)</f>
        <v/>
      </c>
      <c r="AO2" t="e">
        <f>IF(AF2="","",IF(AF2&lt;Settings!$B$8,"ROMI below target",IF(AND(Settings!$B$16&lt;&gt;"",AE2&gt;Settings!$B$16),"CAC above allowable",IF(AND(Settings!$B$10&lt;&gt;"",AG2&lt;Settings!$B$10),"Low MER","OK"))))</f>
        <v>#VALUE!</v>
      </c>
    </row>
    <row r="3" spans="1:41" x14ac:dyDescent="0.3">
      <c r="E3" s="2"/>
      <c r="F3" s="2"/>
      <c r="G3" s="2"/>
      <c r="H3" t="str">
        <f>IF(D3="","",XLOOKUP(D3,FX!$A$7:$A$100,FX!$C$7:$C$100,1))</f>
        <v/>
      </c>
      <c r="I3" s="2" t="str">
        <f t="shared" si="0"/>
        <v/>
      </c>
      <c r="J3" s="2" t="str">
        <f t="shared" si="1"/>
        <v/>
      </c>
      <c r="K3" s="2" t="str">
        <f t="shared" si="2"/>
        <v/>
      </c>
      <c r="N3" s="3">
        <f t="shared" si="3"/>
        <v>0</v>
      </c>
      <c r="O3" s="2">
        <f t="shared" si="4"/>
        <v>0</v>
      </c>
      <c r="Q3" s="2"/>
      <c r="S3" s="2" t="str">
        <f t="shared" si="5"/>
        <v/>
      </c>
      <c r="T3" s="2" t="str">
        <f t="shared" si="6"/>
        <v/>
      </c>
      <c r="U3" s="3"/>
      <c r="V3" s="3"/>
      <c r="Y3" s="2" t="str">
        <f>IF(T3="","",T3*(1-IF(U3="",Settings!$B$7,U3))*(1-IF(V3="",Settings!$B$6,V3)))</f>
        <v/>
      </c>
      <c r="Z3" s="3"/>
      <c r="AA3" s="3"/>
      <c r="AC3" s="2" t="str">
        <f>IF(Y3="","",Y3*IF(Z3="",Settings!$B$4,Z3) + Y3*IF(AA3="",Settings!$B$5,AA3) + R3*IF(AB3="",Settings!$B$6,AB3))</f>
        <v/>
      </c>
      <c r="AD3" s="2" t="str">
        <f t="shared" si="7"/>
        <v/>
      </c>
      <c r="AE3" s="2" t="str">
        <f t="shared" si="8"/>
        <v/>
      </c>
      <c r="AF3" s="3" t="e">
        <f t="shared" si="9"/>
        <v>#VALUE!</v>
      </c>
      <c r="AG3" t="e">
        <f t="shared" si="10"/>
        <v>#VALUE!</v>
      </c>
      <c r="AI3" s="2"/>
      <c r="AJ3" t="str">
        <f t="shared" si="11"/>
        <v/>
      </c>
      <c r="AK3" t="e">
        <f t="shared" si="12"/>
        <v>#VALUE!</v>
      </c>
      <c r="AL3" s="3"/>
      <c r="AM3" t="str">
        <f t="shared" si="13"/>
        <v/>
      </c>
      <c r="AN3" s="2" t="str">
        <f t="shared" si="14"/>
        <v/>
      </c>
      <c r="AO3" t="e">
        <f>IF(AF3="","",IF(AF3&lt;Settings!$B$8,"ROMI below target",IF(AND(Settings!$B$16&lt;&gt;"",AE3&gt;Settings!$B$16),"CAC above allowable",IF(AND(Settings!$B$10&lt;&gt;"",AG3&lt;Settings!$B$10),"Low MER","OK"))))</f>
        <v>#VALUE!</v>
      </c>
    </row>
    <row r="4" spans="1:41" x14ac:dyDescent="0.3">
      <c r="E4" s="2"/>
      <c r="F4" s="2"/>
      <c r="G4" s="2"/>
      <c r="H4" t="str">
        <f>IF(D4="","",XLOOKUP(D4,FX!$A$7:$A$100,FX!$C$7:$C$100,1))</f>
        <v/>
      </c>
      <c r="I4" s="2" t="str">
        <f t="shared" si="0"/>
        <v/>
      </c>
      <c r="J4" s="2" t="str">
        <f t="shared" si="1"/>
        <v/>
      </c>
      <c r="K4" s="2" t="str">
        <f t="shared" si="2"/>
        <v/>
      </c>
      <c r="N4" s="3">
        <f t="shared" si="3"/>
        <v>0</v>
      </c>
      <c r="O4" s="2">
        <f t="shared" si="4"/>
        <v>0</v>
      </c>
      <c r="Q4" s="2"/>
      <c r="S4" s="2" t="str">
        <f t="shared" si="5"/>
        <v/>
      </c>
      <c r="T4" s="2" t="str">
        <f t="shared" si="6"/>
        <v/>
      </c>
      <c r="U4" s="3"/>
      <c r="V4" s="3"/>
      <c r="Y4" s="2" t="str">
        <f>IF(T4="","",T4*(1-IF(U4="",Settings!$B$7,U4))*(1-IF(V4="",Settings!$B$6,V4)))</f>
        <v/>
      </c>
      <c r="Z4" s="3"/>
      <c r="AA4" s="3"/>
      <c r="AC4" s="2" t="str">
        <f>IF(Y4="","",Y4*IF(Z4="",Settings!$B$4,Z4) + Y4*IF(AA4="",Settings!$B$5,AA4) + R4*IF(AB4="",Settings!$B$6,AB4))</f>
        <v/>
      </c>
      <c r="AD4" s="2" t="str">
        <f t="shared" si="7"/>
        <v/>
      </c>
      <c r="AE4" s="2" t="str">
        <f t="shared" si="8"/>
        <v/>
      </c>
      <c r="AF4" s="3" t="e">
        <f t="shared" si="9"/>
        <v>#VALUE!</v>
      </c>
      <c r="AG4" t="e">
        <f t="shared" si="10"/>
        <v>#VALUE!</v>
      </c>
      <c r="AI4" s="2"/>
      <c r="AJ4" t="str">
        <f t="shared" si="11"/>
        <v/>
      </c>
      <c r="AK4" t="e">
        <f t="shared" si="12"/>
        <v>#VALUE!</v>
      </c>
      <c r="AL4" s="3"/>
      <c r="AM4" t="str">
        <f t="shared" si="13"/>
        <v/>
      </c>
      <c r="AN4" s="2" t="str">
        <f t="shared" si="14"/>
        <v/>
      </c>
      <c r="AO4" t="e">
        <f>IF(AF4="","",IF(AF4&lt;Settings!$B$8,"ROMI below target",IF(AND(Settings!$B$16&lt;&gt;"",AE4&gt;Settings!$B$16),"CAC above allowable",IF(AND(Settings!$B$10&lt;&gt;"",AG4&lt;Settings!$B$10),"Low MER","OK"))))</f>
        <v>#VALUE!</v>
      </c>
    </row>
    <row r="5" spans="1:41" x14ac:dyDescent="0.3">
      <c r="E5" s="2"/>
      <c r="F5" s="2"/>
      <c r="G5" s="2"/>
      <c r="H5" t="str">
        <f>IF(D5="","",XLOOKUP(D5,FX!$A$7:$A$100,FX!$C$7:$C$100,1))</f>
        <v/>
      </c>
      <c r="I5" s="2" t="str">
        <f t="shared" si="0"/>
        <v/>
      </c>
      <c r="J5" s="2" t="str">
        <f t="shared" si="1"/>
        <v/>
      </c>
      <c r="K5" s="2" t="str">
        <f t="shared" si="2"/>
        <v/>
      </c>
      <c r="N5" s="3">
        <f t="shared" si="3"/>
        <v>0</v>
      </c>
      <c r="O5" s="2">
        <f t="shared" si="4"/>
        <v>0</v>
      </c>
      <c r="Q5" s="2"/>
      <c r="S5" s="2" t="str">
        <f t="shared" si="5"/>
        <v/>
      </c>
      <c r="T5" s="2" t="str">
        <f t="shared" si="6"/>
        <v/>
      </c>
      <c r="U5" s="3"/>
      <c r="V5" s="3"/>
      <c r="Y5" s="2" t="str">
        <f>IF(T5="","",T5*(1-IF(U5="",Settings!$B$7,U5))*(1-IF(V5="",Settings!$B$6,V5)))</f>
        <v/>
      </c>
      <c r="Z5" s="3"/>
      <c r="AA5" s="3"/>
      <c r="AC5" s="2" t="str">
        <f>IF(Y5="","",Y5*IF(Z5="",Settings!$B$4,Z5) + Y5*IF(AA5="",Settings!$B$5,AA5) + R5*IF(AB5="",Settings!$B$6,AB5))</f>
        <v/>
      </c>
      <c r="AD5" s="2" t="str">
        <f t="shared" si="7"/>
        <v/>
      </c>
      <c r="AE5" s="2" t="str">
        <f t="shared" si="8"/>
        <v/>
      </c>
      <c r="AF5" s="3" t="e">
        <f t="shared" si="9"/>
        <v>#VALUE!</v>
      </c>
      <c r="AG5" t="e">
        <f t="shared" si="10"/>
        <v>#VALUE!</v>
      </c>
      <c r="AI5" s="2"/>
      <c r="AJ5" t="str">
        <f t="shared" si="11"/>
        <v/>
      </c>
      <c r="AK5" t="e">
        <f t="shared" si="12"/>
        <v>#VALUE!</v>
      </c>
      <c r="AL5" s="3"/>
      <c r="AM5" t="str">
        <f t="shared" si="13"/>
        <v/>
      </c>
      <c r="AN5" s="2" t="str">
        <f t="shared" si="14"/>
        <v/>
      </c>
      <c r="AO5" t="e">
        <f>IF(AF5="","",IF(AF5&lt;Settings!$B$8,"ROMI below target",IF(AND(Settings!$B$16&lt;&gt;"",AE5&gt;Settings!$B$16),"CAC above allowable",IF(AND(Settings!$B$10&lt;&gt;"",AG5&lt;Settings!$B$10),"Low MER","OK"))))</f>
        <v>#VALUE!</v>
      </c>
    </row>
    <row r="6" spans="1:41" x14ac:dyDescent="0.3">
      <c r="E6" s="2"/>
      <c r="F6" s="2"/>
      <c r="G6" s="2"/>
      <c r="H6" t="str">
        <f>IF(D6="","",XLOOKUP(D6,FX!$A$7:$A$100,FX!$C$7:$C$100,1))</f>
        <v/>
      </c>
      <c r="I6" s="2" t="str">
        <f t="shared" si="0"/>
        <v/>
      </c>
      <c r="J6" s="2" t="str">
        <f t="shared" si="1"/>
        <v/>
      </c>
      <c r="K6" s="2" t="str">
        <f t="shared" si="2"/>
        <v/>
      </c>
      <c r="N6" s="3">
        <f t="shared" si="3"/>
        <v>0</v>
      </c>
      <c r="O6" s="2">
        <f t="shared" si="4"/>
        <v>0</v>
      </c>
      <c r="Q6" s="2"/>
      <c r="S6" s="2" t="str">
        <f t="shared" si="5"/>
        <v/>
      </c>
      <c r="T6" s="2" t="str">
        <f t="shared" si="6"/>
        <v/>
      </c>
      <c r="U6" s="3"/>
      <c r="V6" s="3"/>
      <c r="Y6" s="2" t="str">
        <f>IF(T6="","",T6*(1-IF(U6="",Settings!$B$7,U6))*(1-IF(V6="",Settings!$B$6,V6)))</f>
        <v/>
      </c>
      <c r="Z6" s="3"/>
      <c r="AA6" s="3"/>
      <c r="AC6" s="2" t="str">
        <f>IF(Y6="","",Y6*IF(Z6="",Settings!$B$4,Z6) + Y6*IF(AA6="",Settings!$B$5,AA6) + R6*IF(AB6="",Settings!$B$6,AB6))</f>
        <v/>
      </c>
      <c r="AD6" s="2" t="str">
        <f t="shared" si="7"/>
        <v/>
      </c>
      <c r="AE6" s="2" t="str">
        <f t="shared" si="8"/>
        <v/>
      </c>
      <c r="AF6" s="3" t="e">
        <f t="shared" si="9"/>
        <v>#VALUE!</v>
      </c>
      <c r="AG6" t="e">
        <f t="shared" si="10"/>
        <v>#VALUE!</v>
      </c>
      <c r="AI6" s="2"/>
      <c r="AJ6" t="str">
        <f t="shared" si="11"/>
        <v/>
      </c>
      <c r="AK6" t="e">
        <f t="shared" si="12"/>
        <v>#VALUE!</v>
      </c>
      <c r="AL6" s="3"/>
      <c r="AM6" t="str">
        <f t="shared" si="13"/>
        <v/>
      </c>
      <c r="AN6" s="2" t="str">
        <f t="shared" si="14"/>
        <v/>
      </c>
      <c r="AO6" t="e">
        <f>IF(AF6="","",IF(AF6&lt;Settings!$B$8,"ROMI below target",IF(AND(Settings!$B$16&lt;&gt;"",AE6&gt;Settings!$B$16),"CAC above allowable",IF(AND(Settings!$B$10&lt;&gt;"",AG6&lt;Settings!$B$10),"Low MER","OK"))))</f>
        <v>#VALUE!</v>
      </c>
    </row>
    <row r="7" spans="1:41" x14ac:dyDescent="0.3">
      <c r="E7" s="2"/>
      <c r="F7" s="2"/>
      <c r="G7" s="2"/>
      <c r="H7" t="str">
        <f>IF(D7="","",XLOOKUP(D7,FX!$A$7:$A$100,FX!$C$7:$C$100,1))</f>
        <v/>
      </c>
      <c r="I7" s="2" t="str">
        <f t="shared" si="0"/>
        <v/>
      </c>
      <c r="J7" s="2" t="str">
        <f t="shared" si="1"/>
        <v/>
      </c>
      <c r="K7" s="2" t="str">
        <f t="shared" si="2"/>
        <v/>
      </c>
      <c r="N7" s="3">
        <f t="shared" si="3"/>
        <v>0</v>
      </c>
      <c r="O7" s="2">
        <f t="shared" si="4"/>
        <v>0</v>
      </c>
      <c r="Q7" s="2"/>
      <c r="S7" s="2" t="str">
        <f t="shared" si="5"/>
        <v/>
      </c>
      <c r="T7" s="2" t="str">
        <f t="shared" si="6"/>
        <v/>
      </c>
      <c r="U7" s="3"/>
      <c r="V7" s="3"/>
      <c r="Y7" s="2" t="str">
        <f>IF(T7="","",T7*(1-IF(U7="",Settings!$B$7,U7))*(1-IF(V7="",Settings!$B$6,V7)))</f>
        <v/>
      </c>
      <c r="Z7" s="3"/>
      <c r="AA7" s="3"/>
      <c r="AC7" s="2" t="str">
        <f>IF(Y7="","",Y7*IF(Z7="",Settings!$B$4,Z7) + Y7*IF(AA7="",Settings!$B$5,AA7) + R7*IF(AB7="",Settings!$B$6,AB7))</f>
        <v/>
      </c>
      <c r="AD7" s="2" t="str">
        <f t="shared" si="7"/>
        <v/>
      </c>
      <c r="AE7" s="2" t="str">
        <f t="shared" si="8"/>
        <v/>
      </c>
      <c r="AF7" s="3" t="e">
        <f t="shared" si="9"/>
        <v>#VALUE!</v>
      </c>
      <c r="AG7" t="e">
        <f t="shared" si="10"/>
        <v>#VALUE!</v>
      </c>
      <c r="AI7" s="2"/>
      <c r="AJ7" t="str">
        <f t="shared" si="11"/>
        <v/>
      </c>
      <c r="AK7" t="e">
        <f t="shared" si="12"/>
        <v>#VALUE!</v>
      </c>
      <c r="AL7" s="3"/>
      <c r="AM7" t="str">
        <f t="shared" si="13"/>
        <v/>
      </c>
      <c r="AN7" s="2" t="str">
        <f t="shared" si="14"/>
        <v/>
      </c>
      <c r="AO7" t="e">
        <f>IF(AF7="","",IF(AF7&lt;Settings!$B$8,"ROMI below target",IF(AND(Settings!$B$16&lt;&gt;"",AE7&gt;Settings!$B$16),"CAC above allowable",IF(AND(Settings!$B$10&lt;&gt;"",AG7&lt;Settings!$B$10),"Low MER","OK"))))</f>
        <v>#VALUE!</v>
      </c>
    </row>
    <row r="8" spans="1:41" x14ac:dyDescent="0.3">
      <c r="E8" s="2"/>
      <c r="F8" s="2"/>
      <c r="G8" s="2"/>
      <c r="H8" t="str">
        <f>IF(D8="","",XLOOKUP(D8,FX!$A$7:$A$100,FX!$C$7:$C$100,1))</f>
        <v/>
      </c>
      <c r="I8" s="2" t="str">
        <f t="shared" si="0"/>
        <v/>
      </c>
      <c r="J8" s="2" t="str">
        <f t="shared" si="1"/>
        <v/>
      </c>
      <c r="K8" s="2" t="str">
        <f t="shared" si="2"/>
        <v/>
      </c>
      <c r="N8" s="3">
        <f t="shared" si="3"/>
        <v>0</v>
      </c>
      <c r="O8" s="2">
        <f t="shared" si="4"/>
        <v>0</v>
      </c>
      <c r="Q8" s="2"/>
      <c r="S8" s="2" t="str">
        <f t="shared" si="5"/>
        <v/>
      </c>
      <c r="T8" s="2" t="str">
        <f t="shared" si="6"/>
        <v/>
      </c>
      <c r="U8" s="3"/>
      <c r="V8" s="3"/>
      <c r="Y8" s="2" t="str">
        <f>IF(T8="","",T8*(1-IF(U8="",Settings!$B$7,U8))*(1-IF(V8="",Settings!$B$6,V8)))</f>
        <v/>
      </c>
      <c r="Z8" s="3"/>
      <c r="AA8" s="3"/>
      <c r="AC8" s="2" t="str">
        <f>IF(Y8="","",Y8*IF(Z8="",Settings!$B$4,Z8) + Y8*IF(AA8="",Settings!$B$5,AA8) + R8*IF(AB8="",Settings!$B$6,AB8))</f>
        <v/>
      </c>
      <c r="AD8" s="2" t="str">
        <f t="shared" si="7"/>
        <v/>
      </c>
      <c r="AE8" s="2" t="str">
        <f t="shared" si="8"/>
        <v/>
      </c>
      <c r="AF8" s="3" t="e">
        <f t="shared" si="9"/>
        <v>#VALUE!</v>
      </c>
      <c r="AG8" t="e">
        <f t="shared" si="10"/>
        <v>#VALUE!</v>
      </c>
      <c r="AI8" s="2"/>
      <c r="AJ8" t="str">
        <f t="shared" si="11"/>
        <v/>
      </c>
      <c r="AK8" t="e">
        <f t="shared" si="12"/>
        <v>#VALUE!</v>
      </c>
      <c r="AL8" s="3"/>
      <c r="AM8" t="str">
        <f t="shared" si="13"/>
        <v/>
      </c>
      <c r="AN8" s="2" t="str">
        <f t="shared" si="14"/>
        <v/>
      </c>
      <c r="AO8" t="e">
        <f>IF(AF8="","",IF(AF8&lt;Settings!$B$8,"ROMI below target",IF(AND(Settings!$B$16&lt;&gt;"",AE8&gt;Settings!$B$16),"CAC above allowable",IF(AND(Settings!$B$10&lt;&gt;"",AG8&lt;Settings!$B$10),"Low MER","OK"))))</f>
        <v>#VALUE!</v>
      </c>
    </row>
    <row r="9" spans="1:41" x14ac:dyDescent="0.3">
      <c r="E9" s="2"/>
      <c r="F9" s="2"/>
      <c r="G9" s="2"/>
      <c r="H9" t="str">
        <f>IF(D9="","",XLOOKUP(D9,FX!$A$7:$A$100,FX!$C$7:$C$100,1))</f>
        <v/>
      </c>
      <c r="I9" s="2" t="str">
        <f t="shared" si="0"/>
        <v/>
      </c>
      <c r="J9" s="2" t="str">
        <f t="shared" si="1"/>
        <v/>
      </c>
      <c r="K9" s="2" t="str">
        <f t="shared" si="2"/>
        <v/>
      </c>
      <c r="N9" s="3">
        <f t="shared" si="3"/>
        <v>0</v>
      </c>
      <c r="O9" s="2">
        <f t="shared" si="4"/>
        <v>0</v>
      </c>
      <c r="Q9" s="2"/>
      <c r="S9" s="2" t="str">
        <f t="shared" si="5"/>
        <v/>
      </c>
      <c r="T9" s="2" t="str">
        <f t="shared" si="6"/>
        <v/>
      </c>
      <c r="U9" s="3"/>
      <c r="V9" s="3"/>
      <c r="Y9" s="2" t="str">
        <f>IF(T9="","",T9*(1-IF(U9="",Settings!$B$7,U9))*(1-IF(V9="",Settings!$B$6,V9)))</f>
        <v/>
      </c>
      <c r="Z9" s="3"/>
      <c r="AA9" s="3"/>
      <c r="AC9" s="2" t="str">
        <f>IF(Y9="","",Y9*IF(Z9="",Settings!$B$4,Z9) + Y9*IF(AA9="",Settings!$B$5,AA9) + R9*IF(AB9="",Settings!$B$6,AB9))</f>
        <v/>
      </c>
      <c r="AD9" s="2" t="str">
        <f t="shared" si="7"/>
        <v/>
      </c>
      <c r="AE9" s="2" t="str">
        <f t="shared" si="8"/>
        <v/>
      </c>
      <c r="AF9" s="3" t="e">
        <f t="shared" si="9"/>
        <v>#VALUE!</v>
      </c>
      <c r="AG9" t="e">
        <f t="shared" si="10"/>
        <v>#VALUE!</v>
      </c>
      <c r="AI9" s="2"/>
      <c r="AJ9" t="str">
        <f t="shared" si="11"/>
        <v/>
      </c>
      <c r="AK9" t="e">
        <f t="shared" si="12"/>
        <v>#VALUE!</v>
      </c>
      <c r="AL9" s="3"/>
      <c r="AM9" t="str">
        <f t="shared" si="13"/>
        <v/>
      </c>
      <c r="AN9" s="2" t="str">
        <f t="shared" si="14"/>
        <v/>
      </c>
      <c r="AO9" t="e">
        <f>IF(AF9="","",IF(AF9&lt;Settings!$B$8,"ROMI below target",IF(AND(Settings!$B$16&lt;&gt;"",AE9&gt;Settings!$B$16),"CAC above allowable",IF(AND(Settings!$B$10&lt;&gt;"",AG9&lt;Settings!$B$10),"Low MER","OK"))))</f>
        <v>#VALUE!</v>
      </c>
    </row>
    <row r="10" spans="1:41" x14ac:dyDescent="0.3">
      <c r="E10" s="2"/>
      <c r="F10" s="2"/>
      <c r="G10" s="2"/>
      <c r="H10" t="str">
        <f>IF(D10="","",XLOOKUP(D10,FX!$A$7:$A$100,FX!$C$7:$C$100,1))</f>
        <v/>
      </c>
      <c r="I10" s="2" t="str">
        <f t="shared" si="0"/>
        <v/>
      </c>
      <c r="J10" s="2" t="str">
        <f t="shared" si="1"/>
        <v/>
      </c>
      <c r="K10" s="2" t="str">
        <f t="shared" si="2"/>
        <v/>
      </c>
      <c r="N10" s="3">
        <f t="shared" si="3"/>
        <v>0</v>
      </c>
      <c r="O10" s="2">
        <f t="shared" si="4"/>
        <v>0</v>
      </c>
      <c r="Q10" s="2"/>
      <c r="S10" s="2" t="str">
        <f t="shared" si="5"/>
        <v/>
      </c>
      <c r="T10" s="2" t="str">
        <f t="shared" si="6"/>
        <v/>
      </c>
      <c r="U10" s="3"/>
      <c r="V10" s="3"/>
      <c r="Y10" s="2" t="str">
        <f>IF(T10="","",T10*(1-IF(U10="",Settings!$B$7,U10))*(1-IF(V10="",Settings!$B$6,V10)))</f>
        <v/>
      </c>
      <c r="Z10" s="3"/>
      <c r="AA10" s="3"/>
      <c r="AC10" s="2" t="str">
        <f>IF(Y10="","",Y10*IF(Z10="",Settings!$B$4,Z10) + Y10*IF(AA10="",Settings!$B$5,AA10) + R10*IF(AB10="",Settings!$B$6,AB10))</f>
        <v/>
      </c>
      <c r="AD10" s="2" t="str">
        <f t="shared" si="7"/>
        <v/>
      </c>
      <c r="AE10" s="2" t="str">
        <f t="shared" si="8"/>
        <v/>
      </c>
      <c r="AF10" s="3" t="e">
        <f t="shared" si="9"/>
        <v>#VALUE!</v>
      </c>
      <c r="AG10" t="e">
        <f t="shared" si="10"/>
        <v>#VALUE!</v>
      </c>
      <c r="AI10" s="2"/>
      <c r="AJ10" t="str">
        <f t="shared" si="11"/>
        <v/>
      </c>
      <c r="AK10" t="e">
        <f t="shared" si="12"/>
        <v>#VALUE!</v>
      </c>
      <c r="AL10" s="3"/>
      <c r="AM10" t="str">
        <f t="shared" si="13"/>
        <v/>
      </c>
      <c r="AN10" s="2" t="str">
        <f t="shared" si="14"/>
        <v/>
      </c>
      <c r="AO10" t="e">
        <f>IF(AF10="","",IF(AF10&lt;Settings!$B$8,"ROMI below target",IF(AND(Settings!$B$16&lt;&gt;"",AE10&gt;Settings!$B$16),"CAC above allowable",IF(AND(Settings!$B$10&lt;&gt;"",AG10&lt;Settings!$B$10),"Low MER","OK"))))</f>
        <v>#VALUE!</v>
      </c>
    </row>
    <row r="11" spans="1:41" x14ac:dyDescent="0.3">
      <c r="E11" s="2"/>
      <c r="F11" s="2"/>
      <c r="G11" s="2"/>
      <c r="H11" t="str">
        <f>IF(D11="","",XLOOKUP(D11,FX!$A$7:$A$100,FX!$C$7:$C$100,1))</f>
        <v/>
      </c>
      <c r="I11" s="2" t="str">
        <f t="shared" si="0"/>
        <v/>
      </c>
      <c r="J11" s="2" t="str">
        <f t="shared" si="1"/>
        <v/>
      </c>
      <c r="K11" s="2" t="str">
        <f t="shared" si="2"/>
        <v/>
      </c>
      <c r="N11" s="3">
        <f t="shared" si="3"/>
        <v>0</v>
      </c>
      <c r="O11" s="2">
        <f t="shared" si="4"/>
        <v>0</v>
      </c>
      <c r="Q11" s="2"/>
      <c r="S11" s="2" t="str">
        <f t="shared" si="5"/>
        <v/>
      </c>
      <c r="T11" s="2" t="str">
        <f t="shared" si="6"/>
        <v/>
      </c>
      <c r="U11" s="3"/>
      <c r="V11" s="3"/>
      <c r="Y11" s="2" t="str">
        <f>IF(T11="","",T11*(1-IF(U11="",Settings!$B$7,U11))*(1-IF(V11="",Settings!$B$6,V11)))</f>
        <v/>
      </c>
      <c r="Z11" s="3"/>
      <c r="AA11" s="3"/>
      <c r="AC11" s="2" t="str">
        <f>IF(Y11="","",Y11*IF(Z11="",Settings!$B$4,Z11) + Y11*IF(AA11="",Settings!$B$5,AA11) + R11*IF(AB11="",Settings!$B$6,AB11))</f>
        <v/>
      </c>
      <c r="AD11" s="2" t="str">
        <f t="shared" si="7"/>
        <v/>
      </c>
      <c r="AE11" s="2" t="str">
        <f t="shared" si="8"/>
        <v/>
      </c>
      <c r="AF11" s="3" t="e">
        <f t="shared" si="9"/>
        <v>#VALUE!</v>
      </c>
      <c r="AG11" t="e">
        <f t="shared" si="10"/>
        <v>#VALUE!</v>
      </c>
      <c r="AI11" s="2"/>
      <c r="AJ11" t="str">
        <f t="shared" si="11"/>
        <v/>
      </c>
      <c r="AK11" t="e">
        <f t="shared" si="12"/>
        <v>#VALUE!</v>
      </c>
      <c r="AL11" s="3"/>
      <c r="AM11" t="str">
        <f t="shared" si="13"/>
        <v/>
      </c>
      <c r="AN11" s="2" t="str">
        <f t="shared" si="14"/>
        <v/>
      </c>
      <c r="AO11" t="e">
        <f>IF(AF11="","",IF(AF11&lt;Settings!$B$8,"ROMI below target",IF(AND(Settings!$B$16&lt;&gt;"",AE11&gt;Settings!$B$16),"CAC above allowable",IF(AND(Settings!$B$10&lt;&gt;"",AG11&lt;Settings!$B$10),"Low MER","OK"))))</f>
        <v>#VALUE!</v>
      </c>
    </row>
    <row r="12" spans="1:41" x14ac:dyDescent="0.3">
      <c r="E12" s="2"/>
      <c r="F12" s="2"/>
      <c r="G12" s="2"/>
      <c r="H12" t="str">
        <f>IF(D12="","",XLOOKUP(D12,FX!$A$7:$A$100,FX!$C$7:$C$100,1))</f>
        <v/>
      </c>
      <c r="I12" s="2" t="str">
        <f t="shared" si="0"/>
        <v/>
      </c>
      <c r="J12" s="2" t="str">
        <f t="shared" si="1"/>
        <v/>
      </c>
      <c r="K12" s="2" t="str">
        <f t="shared" si="2"/>
        <v/>
      </c>
      <c r="N12" s="3">
        <f t="shared" si="3"/>
        <v>0</v>
      </c>
      <c r="O12" s="2">
        <f t="shared" si="4"/>
        <v>0</v>
      </c>
      <c r="Q12" s="2"/>
      <c r="S12" s="2" t="str">
        <f t="shared" si="5"/>
        <v/>
      </c>
      <c r="T12" s="2" t="str">
        <f t="shared" si="6"/>
        <v/>
      </c>
      <c r="U12" s="3"/>
      <c r="V12" s="3"/>
      <c r="Y12" s="2" t="str">
        <f>IF(T12="","",T12*(1-IF(U12="",Settings!$B$7,U12))*(1-IF(V12="",Settings!$B$6,V12)))</f>
        <v/>
      </c>
      <c r="Z12" s="3"/>
      <c r="AA12" s="3"/>
      <c r="AC12" s="2" t="str">
        <f>IF(Y12="","",Y12*IF(Z12="",Settings!$B$4,Z12) + Y12*IF(AA12="",Settings!$B$5,AA12) + R12*IF(AB12="",Settings!$B$6,AB12))</f>
        <v/>
      </c>
      <c r="AD12" s="2" t="str">
        <f t="shared" si="7"/>
        <v/>
      </c>
      <c r="AE12" s="2" t="str">
        <f t="shared" si="8"/>
        <v/>
      </c>
      <c r="AF12" s="3" t="e">
        <f t="shared" si="9"/>
        <v>#VALUE!</v>
      </c>
      <c r="AG12" t="e">
        <f t="shared" si="10"/>
        <v>#VALUE!</v>
      </c>
      <c r="AI12" s="2"/>
      <c r="AJ12" t="str">
        <f t="shared" si="11"/>
        <v/>
      </c>
      <c r="AK12" t="e">
        <f t="shared" si="12"/>
        <v>#VALUE!</v>
      </c>
      <c r="AL12" s="3"/>
      <c r="AM12" t="str">
        <f t="shared" si="13"/>
        <v/>
      </c>
      <c r="AN12" s="2" t="str">
        <f t="shared" si="14"/>
        <v/>
      </c>
      <c r="AO12" t="e">
        <f>IF(AF12="","",IF(AF12&lt;Settings!$B$8,"ROMI below target",IF(AND(Settings!$B$16&lt;&gt;"",AE12&gt;Settings!$B$16),"CAC above allowable",IF(AND(Settings!$B$10&lt;&gt;"",AG12&lt;Settings!$B$10),"Low MER","OK"))))</f>
        <v>#VALUE!</v>
      </c>
    </row>
    <row r="13" spans="1:41" x14ac:dyDescent="0.3">
      <c r="E13" s="2"/>
      <c r="F13" s="2"/>
      <c r="G13" s="2"/>
      <c r="H13" t="str">
        <f>IF(D13="","",XLOOKUP(D13,FX!$A$7:$A$100,FX!$C$7:$C$100,1))</f>
        <v/>
      </c>
      <c r="I13" s="2" t="str">
        <f t="shared" si="0"/>
        <v/>
      </c>
      <c r="J13" s="2" t="str">
        <f t="shared" si="1"/>
        <v/>
      </c>
      <c r="K13" s="2" t="str">
        <f t="shared" si="2"/>
        <v/>
      </c>
      <c r="N13" s="3">
        <f t="shared" si="3"/>
        <v>0</v>
      </c>
      <c r="O13" s="2">
        <f t="shared" si="4"/>
        <v>0</v>
      </c>
      <c r="Q13" s="2"/>
      <c r="S13" s="2" t="str">
        <f t="shared" si="5"/>
        <v/>
      </c>
      <c r="T13" s="2" t="str">
        <f t="shared" si="6"/>
        <v/>
      </c>
      <c r="U13" s="3"/>
      <c r="V13" s="3"/>
      <c r="Y13" s="2" t="str">
        <f>IF(T13="","",T13*(1-IF(U13="",Settings!$B$7,U13))*(1-IF(V13="",Settings!$B$6,V13)))</f>
        <v/>
      </c>
      <c r="Z13" s="3"/>
      <c r="AA13" s="3"/>
      <c r="AC13" s="2" t="str">
        <f>IF(Y13="","",Y13*IF(Z13="",Settings!$B$4,Z13) + Y13*IF(AA13="",Settings!$B$5,AA13) + R13*IF(AB13="",Settings!$B$6,AB13))</f>
        <v/>
      </c>
      <c r="AD13" s="2" t="str">
        <f t="shared" si="7"/>
        <v/>
      </c>
      <c r="AE13" s="2" t="str">
        <f t="shared" si="8"/>
        <v/>
      </c>
      <c r="AF13" s="3" t="e">
        <f t="shared" si="9"/>
        <v>#VALUE!</v>
      </c>
      <c r="AG13" t="e">
        <f t="shared" si="10"/>
        <v>#VALUE!</v>
      </c>
      <c r="AI13" s="2"/>
      <c r="AJ13" t="str">
        <f t="shared" si="11"/>
        <v/>
      </c>
      <c r="AK13" t="e">
        <f t="shared" si="12"/>
        <v>#VALUE!</v>
      </c>
      <c r="AL13" s="3"/>
      <c r="AM13" t="str">
        <f t="shared" si="13"/>
        <v/>
      </c>
      <c r="AN13" s="2" t="str">
        <f t="shared" si="14"/>
        <v/>
      </c>
      <c r="AO13" t="e">
        <f>IF(AF13="","",IF(AF13&lt;Settings!$B$8,"ROMI below target",IF(AND(Settings!$B$16&lt;&gt;"",AE13&gt;Settings!$B$16),"CAC above allowable",IF(AND(Settings!$B$10&lt;&gt;"",AG13&lt;Settings!$B$10),"Low MER","OK"))))</f>
        <v>#VALUE!</v>
      </c>
    </row>
    <row r="14" spans="1:41" x14ac:dyDescent="0.3">
      <c r="E14" s="2"/>
      <c r="F14" s="2"/>
      <c r="G14" s="2"/>
      <c r="H14" t="str">
        <f>IF(D14="","",XLOOKUP(D14,FX!$A$7:$A$100,FX!$C$7:$C$100,1))</f>
        <v/>
      </c>
      <c r="I14" s="2" t="str">
        <f t="shared" si="0"/>
        <v/>
      </c>
      <c r="J14" s="2" t="str">
        <f t="shared" si="1"/>
        <v/>
      </c>
      <c r="K14" s="2" t="str">
        <f t="shared" si="2"/>
        <v/>
      </c>
      <c r="N14" s="3">
        <f t="shared" si="3"/>
        <v>0</v>
      </c>
      <c r="O14" s="2">
        <f t="shared" si="4"/>
        <v>0</v>
      </c>
      <c r="Q14" s="2"/>
      <c r="S14" s="2" t="str">
        <f t="shared" si="5"/>
        <v/>
      </c>
      <c r="T14" s="2" t="str">
        <f t="shared" si="6"/>
        <v/>
      </c>
      <c r="U14" s="3"/>
      <c r="V14" s="3"/>
      <c r="Y14" s="2" t="str">
        <f>IF(T14="","",T14*(1-IF(U14="",Settings!$B$7,U14))*(1-IF(V14="",Settings!$B$6,V14)))</f>
        <v/>
      </c>
      <c r="Z14" s="3"/>
      <c r="AA14" s="3"/>
      <c r="AC14" s="2" t="str">
        <f>IF(Y14="","",Y14*IF(Z14="",Settings!$B$4,Z14) + Y14*IF(AA14="",Settings!$B$5,AA14) + R14*IF(AB14="",Settings!$B$6,AB14))</f>
        <v/>
      </c>
      <c r="AD14" s="2" t="str">
        <f t="shared" si="7"/>
        <v/>
      </c>
      <c r="AE14" s="2" t="str">
        <f t="shared" si="8"/>
        <v/>
      </c>
      <c r="AF14" s="3" t="e">
        <f t="shared" si="9"/>
        <v>#VALUE!</v>
      </c>
      <c r="AG14" t="e">
        <f t="shared" si="10"/>
        <v>#VALUE!</v>
      </c>
      <c r="AI14" s="2"/>
      <c r="AJ14" t="str">
        <f t="shared" si="11"/>
        <v/>
      </c>
      <c r="AK14" t="e">
        <f t="shared" si="12"/>
        <v>#VALUE!</v>
      </c>
      <c r="AL14" s="3"/>
      <c r="AM14" t="str">
        <f t="shared" si="13"/>
        <v/>
      </c>
      <c r="AN14" s="2" t="str">
        <f t="shared" si="14"/>
        <v/>
      </c>
      <c r="AO14" t="e">
        <f>IF(AF14="","",IF(AF14&lt;Settings!$B$8,"ROMI below target",IF(AND(Settings!$B$16&lt;&gt;"",AE14&gt;Settings!$B$16),"CAC above allowable",IF(AND(Settings!$B$10&lt;&gt;"",AG14&lt;Settings!$B$10),"Low MER","OK"))))</f>
        <v>#VALUE!</v>
      </c>
    </row>
    <row r="15" spans="1:41" x14ac:dyDescent="0.3">
      <c r="E15" s="2"/>
      <c r="F15" s="2"/>
      <c r="G15" s="2"/>
      <c r="H15" t="str">
        <f>IF(D15="","",XLOOKUP(D15,FX!$A$7:$A$100,FX!$C$7:$C$100,1))</f>
        <v/>
      </c>
      <c r="I15" s="2" t="str">
        <f t="shared" si="0"/>
        <v/>
      </c>
      <c r="J15" s="2" t="str">
        <f t="shared" si="1"/>
        <v/>
      </c>
      <c r="K15" s="2" t="str">
        <f t="shared" si="2"/>
        <v/>
      </c>
      <c r="N15" s="3">
        <f t="shared" si="3"/>
        <v>0</v>
      </c>
      <c r="O15" s="2">
        <f t="shared" si="4"/>
        <v>0</v>
      </c>
      <c r="Q15" s="2"/>
      <c r="S15" s="2" t="str">
        <f t="shared" si="5"/>
        <v/>
      </c>
      <c r="T15" s="2" t="str">
        <f t="shared" si="6"/>
        <v/>
      </c>
      <c r="U15" s="3"/>
      <c r="V15" s="3"/>
      <c r="Y15" s="2" t="str">
        <f>IF(T15="","",T15*(1-IF(U15="",Settings!$B$7,U15))*(1-IF(V15="",Settings!$B$6,V15)))</f>
        <v/>
      </c>
      <c r="Z15" s="3"/>
      <c r="AA15" s="3"/>
      <c r="AC15" s="2" t="str">
        <f>IF(Y15="","",Y15*IF(Z15="",Settings!$B$4,Z15) + Y15*IF(AA15="",Settings!$B$5,AA15) + R15*IF(AB15="",Settings!$B$6,AB15))</f>
        <v/>
      </c>
      <c r="AD15" s="2" t="str">
        <f t="shared" si="7"/>
        <v/>
      </c>
      <c r="AE15" s="2" t="str">
        <f t="shared" si="8"/>
        <v/>
      </c>
      <c r="AF15" s="3" t="e">
        <f t="shared" si="9"/>
        <v>#VALUE!</v>
      </c>
      <c r="AG15" t="e">
        <f t="shared" si="10"/>
        <v>#VALUE!</v>
      </c>
      <c r="AI15" s="2"/>
      <c r="AJ15" t="str">
        <f t="shared" si="11"/>
        <v/>
      </c>
      <c r="AK15" t="e">
        <f t="shared" si="12"/>
        <v>#VALUE!</v>
      </c>
      <c r="AL15" s="3"/>
      <c r="AM15" t="str">
        <f t="shared" si="13"/>
        <v/>
      </c>
      <c r="AN15" s="2" t="str">
        <f t="shared" si="14"/>
        <v/>
      </c>
      <c r="AO15" t="e">
        <f>IF(AF15="","",IF(AF15&lt;Settings!$B$8,"ROMI below target",IF(AND(Settings!$B$16&lt;&gt;"",AE15&gt;Settings!$B$16),"CAC above allowable",IF(AND(Settings!$B$10&lt;&gt;"",AG15&lt;Settings!$B$10),"Low MER","OK"))))</f>
        <v>#VALUE!</v>
      </c>
    </row>
    <row r="16" spans="1:41" x14ac:dyDescent="0.3">
      <c r="E16" s="2"/>
      <c r="F16" s="2"/>
      <c r="G16" s="2"/>
      <c r="H16" t="str">
        <f>IF(D16="","",XLOOKUP(D16,FX!$A$7:$A$100,FX!$C$7:$C$100,1))</f>
        <v/>
      </c>
      <c r="I16" s="2" t="str">
        <f t="shared" si="0"/>
        <v/>
      </c>
      <c r="J16" s="2" t="str">
        <f t="shared" si="1"/>
        <v/>
      </c>
      <c r="K16" s="2" t="str">
        <f t="shared" si="2"/>
        <v/>
      </c>
      <c r="N16" s="3">
        <f t="shared" si="3"/>
        <v>0</v>
      </c>
      <c r="O16" s="2">
        <f t="shared" si="4"/>
        <v>0</v>
      </c>
      <c r="Q16" s="2"/>
      <c r="S16" s="2" t="str">
        <f t="shared" si="5"/>
        <v/>
      </c>
      <c r="T16" s="2" t="str">
        <f t="shared" si="6"/>
        <v/>
      </c>
      <c r="U16" s="3"/>
      <c r="V16" s="3"/>
      <c r="Y16" s="2" t="str">
        <f>IF(T16="","",T16*(1-IF(U16="",Settings!$B$7,U16))*(1-IF(V16="",Settings!$B$6,V16)))</f>
        <v/>
      </c>
      <c r="Z16" s="3"/>
      <c r="AA16" s="3"/>
      <c r="AC16" s="2" t="str">
        <f>IF(Y16="","",Y16*IF(Z16="",Settings!$B$4,Z16) + Y16*IF(AA16="",Settings!$B$5,AA16) + R16*IF(AB16="",Settings!$B$6,AB16))</f>
        <v/>
      </c>
      <c r="AD16" s="2" t="str">
        <f t="shared" si="7"/>
        <v/>
      </c>
      <c r="AE16" s="2" t="str">
        <f t="shared" si="8"/>
        <v/>
      </c>
      <c r="AF16" s="3" t="e">
        <f t="shared" si="9"/>
        <v>#VALUE!</v>
      </c>
      <c r="AG16" t="e">
        <f t="shared" si="10"/>
        <v>#VALUE!</v>
      </c>
      <c r="AI16" s="2"/>
      <c r="AJ16" t="str">
        <f t="shared" si="11"/>
        <v/>
      </c>
      <c r="AK16" t="e">
        <f t="shared" si="12"/>
        <v>#VALUE!</v>
      </c>
      <c r="AL16" s="3"/>
      <c r="AM16" t="str">
        <f t="shared" si="13"/>
        <v/>
      </c>
      <c r="AN16" s="2" t="str">
        <f t="shared" si="14"/>
        <v/>
      </c>
      <c r="AO16" t="e">
        <f>IF(AF16="","",IF(AF16&lt;Settings!$B$8,"ROMI below target",IF(AND(Settings!$B$16&lt;&gt;"",AE16&gt;Settings!$B$16),"CAC above allowable",IF(AND(Settings!$B$10&lt;&gt;"",AG16&lt;Settings!$B$10),"Low MER","OK"))))</f>
        <v>#VALUE!</v>
      </c>
    </row>
    <row r="17" spans="5:41" x14ac:dyDescent="0.3">
      <c r="E17" s="2"/>
      <c r="F17" s="2"/>
      <c r="G17" s="2"/>
      <c r="H17" t="str">
        <f>IF(D17="","",XLOOKUP(D17,FX!$A$7:$A$100,FX!$C$7:$C$100,1))</f>
        <v/>
      </c>
      <c r="I17" s="2" t="str">
        <f t="shared" si="0"/>
        <v/>
      </c>
      <c r="J17" s="2" t="str">
        <f t="shared" si="1"/>
        <v/>
      </c>
      <c r="K17" s="2" t="str">
        <f t="shared" si="2"/>
        <v/>
      </c>
      <c r="N17" s="3">
        <f t="shared" si="3"/>
        <v>0</v>
      </c>
      <c r="O17" s="2">
        <f t="shared" si="4"/>
        <v>0</v>
      </c>
      <c r="Q17" s="2"/>
      <c r="S17" s="2" t="str">
        <f t="shared" si="5"/>
        <v/>
      </c>
      <c r="T17" s="2" t="str">
        <f t="shared" si="6"/>
        <v/>
      </c>
      <c r="U17" s="3"/>
      <c r="V17" s="3"/>
      <c r="Y17" s="2" t="str">
        <f>IF(T17="","",T17*(1-IF(U17="",Settings!$B$7,U17))*(1-IF(V17="",Settings!$B$6,V17)))</f>
        <v/>
      </c>
      <c r="Z17" s="3"/>
      <c r="AA17" s="3"/>
      <c r="AC17" s="2" t="str">
        <f>IF(Y17="","",Y17*IF(Z17="",Settings!$B$4,Z17) + Y17*IF(AA17="",Settings!$B$5,AA17) + R17*IF(AB17="",Settings!$B$6,AB17))</f>
        <v/>
      </c>
      <c r="AD17" s="2" t="str">
        <f t="shared" si="7"/>
        <v/>
      </c>
      <c r="AE17" s="2" t="str">
        <f t="shared" si="8"/>
        <v/>
      </c>
      <c r="AF17" s="3" t="e">
        <f t="shared" si="9"/>
        <v>#VALUE!</v>
      </c>
      <c r="AG17" t="e">
        <f t="shared" si="10"/>
        <v>#VALUE!</v>
      </c>
      <c r="AI17" s="2"/>
      <c r="AJ17" t="str">
        <f t="shared" si="11"/>
        <v/>
      </c>
      <c r="AK17" t="e">
        <f t="shared" si="12"/>
        <v>#VALUE!</v>
      </c>
      <c r="AL17" s="3"/>
      <c r="AM17" t="str">
        <f t="shared" si="13"/>
        <v/>
      </c>
      <c r="AN17" s="2" t="str">
        <f t="shared" si="14"/>
        <v/>
      </c>
      <c r="AO17" t="e">
        <f>IF(AF17="","",IF(AF17&lt;Settings!$B$8,"ROMI below target",IF(AND(Settings!$B$16&lt;&gt;"",AE17&gt;Settings!$B$16),"CAC above allowable",IF(AND(Settings!$B$10&lt;&gt;"",AG17&lt;Settings!$B$10),"Low MER","OK"))))</f>
        <v>#VALUE!</v>
      </c>
    </row>
    <row r="18" spans="5:41" x14ac:dyDescent="0.3">
      <c r="E18" s="2"/>
      <c r="F18" s="2"/>
      <c r="G18" s="2"/>
      <c r="H18" t="str">
        <f>IF(D18="","",XLOOKUP(D18,FX!$A$7:$A$100,FX!$C$7:$C$100,1))</f>
        <v/>
      </c>
      <c r="I18" s="2" t="str">
        <f t="shared" si="0"/>
        <v/>
      </c>
      <c r="J18" s="2" t="str">
        <f t="shared" si="1"/>
        <v/>
      </c>
      <c r="K18" s="2" t="str">
        <f t="shared" si="2"/>
        <v/>
      </c>
      <c r="N18" s="3">
        <f t="shared" si="3"/>
        <v>0</v>
      </c>
      <c r="O18" s="2">
        <f t="shared" si="4"/>
        <v>0</v>
      </c>
      <c r="Q18" s="2"/>
      <c r="S18" s="2" t="str">
        <f t="shared" si="5"/>
        <v/>
      </c>
      <c r="T18" s="2" t="str">
        <f t="shared" si="6"/>
        <v/>
      </c>
      <c r="U18" s="3"/>
      <c r="V18" s="3"/>
      <c r="Y18" s="2" t="str">
        <f>IF(T18="","",T18*(1-IF(U18="",Settings!$B$7,U18))*(1-IF(V18="",Settings!$B$6,V18)))</f>
        <v/>
      </c>
      <c r="Z18" s="3"/>
      <c r="AA18" s="3"/>
      <c r="AC18" s="2" t="str">
        <f>IF(Y18="","",Y18*IF(Z18="",Settings!$B$4,Z18) + Y18*IF(AA18="",Settings!$B$5,AA18) + R18*IF(AB18="",Settings!$B$6,AB18))</f>
        <v/>
      </c>
      <c r="AD18" s="2" t="str">
        <f t="shared" si="7"/>
        <v/>
      </c>
      <c r="AE18" s="2" t="str">
        <f t="shared" si="8"/>
        <v/>
      </c>
      <c r="AF18" s="3" t="e">
        <f t="shared" si="9"/>
        <v>#VALUE!</v>
      </c>
      <c r="AG18" t="e">
        <f t="shared" si="10"/>
        <v>#VALUE!</v>
      </c>
      <c r="AI18" s="2"/>
      <c r="AJ18" t="str">
        <f t="shared" si="11"/>
        <v/>
      </c>
      <c r="AK18" t="e">
        <f t="shared" si="12"/>
        <v>#VALUE!</v>
      </c>
      <c r="AL18" s="3"/>
      <c r="AM18" t="str">
        <f t="shared" si="13"/>
        <v/>
      </c>
      <c r="AN18" s="2" t="str">
        <f t="shared" si="14"/>
        <v/>
      </c>
      <c r="AO18" t="e">
        <f>IF(AF18="","",IF(AF18&lt;Settings!$B$8,"ROMI below target",IF(AND(Settings!$B$16&lt;&gt;"",AE18&gt;Settings!$B$16),"CAC above allowable",IF(AND(Settings!$B$10&lt;&gt;"",AG18&lt;Settings!$B$10),"Low MER","OK"))))</f>
        <v>#VALUE!</v>
      </c>
    </row>
    <row r="19" spans="5:41" x14ac:dyDescent="0.3">
      <c r="E19" s="2"/>
      <c r="F19" s="2"/>
      <c r="G19" s="2"/>
      <c r="H19" t="str">
        <f>IF(D19="","",XLOOKUP(D19,FX!$A$7:$A$100,FX!$C$7:$C$100,1))</f>
        <v/>
      </c>
      <c r="I19" s="2" t="str">
        <f t="shared" si="0"/>
        <v/>
      </c>
      <c r="J19" s="2" t="str">
        <f t="shared" si="1"/>
        <v/>
      </c>
      <c r="K19" s="2" t="str">
        <f t="shared" si="2"/>
        <v/>
      </c>
      <c r="N19" s="3">
        <f t="shared" si="3"/>
        <v>0</v>
      </c>
      <c r="O19" s="2">
        <f t="shared" si="4"/>
        <v>0</v>
      </c>
      <c r="Q19" s="2"/>
      <c r="S19" s="2" t="str">
        <f t="shared" si="5"/>
        <v/>
      </c>
      <c r="T19" s="2" t="str">
        <f t="shared" si="6"/>
        <v/>
      </c>
      <c r="U19" s="3"/>
      <c r="V19" s="3"/>
      <c r="Y19" s="2" t="str">
        <f>IF(T19="","",T19*(1-IF(U19="",Settings!$B$7,U19))*(1-IF(V19="",Settings!$B$6,V19)))</f>
        <v/>
      </c>
      <c r="Z19" s="3"/>
      <c r="AA19" s="3"/>
      <c r="AC19" s="2" t="str">
        <f>IF(Y19="","",Y19*IF(Z19="",Settings!$B$4,Z19) + Y19*IF(AA19="",Settings!$B$5,AA19) + R19*IF(AB19="",Settings!$B$6,AB19))</f>
        <v/>
      </c>
      <c r="AD19" s="2" t="str">
        <f t="shared" si="7"/>
        <v/>
      </c>
      <c r="AE19" s="2" t="str">
        <f t="shared" si="8"/>
        <v/>
      </c>
      <c r="AF19" s="3" t="e">
        <f t="shared" si="9"/>
        <v>#VALUE!</v>
      </c>
      <c r="AG19" t="e">
        <f t="shared" si="10"/>
        <v>#VALUE!</v>
      </c>
      <c r="AI19" s="2"/>
      <c r="AJ19" t="str">
        <f t="shared" si="11"/>
        <v/>
      </c>
      <c r="AK19" t="e">
        <f t="shared" si="12"/>
        <v>#VALUE!</v>
      </c>
      <c r="AL19" s="3"/>
      <c r="AM19" t="str">
        <f t="shared" si="13"/>
        <v/>
      </c>
      <c r="AN19" s="2" t="str">
        <f t="shared" si="14"/>
        <v/>
      </c>
      <c r="AO19" t="e">
        <f>IF(AF19="","",IF(AF19&lt;Settings!$B$8,"ROMI below target",IF(AND(Settings!$B$16&lt;&gt;"",AE19&gt;Settings!$B$16),"CAC above allowable",IF(AND(Settings!$B$10&lt;&gt;"",AG19&lt;Settings!$B$10),"Low MER","OK"))))</f>
        <v>#VALUE!</v>
      </c>
    </row>
    <row r="20" spans="5:41" x14ac:dyDescent="0.3">
      <c r="E20" s="2"/>
      <c r="F20" s="2"/>
      <c r="G20" s="2"/>
      <c r="H20" t="str">
        <f>IF(D20="","",XLOOKUP(D20,FX!$A$7:$A$100,FX!$C$7:$C$100,1))</f>
        <v/>
      </c>
      <c r="I20" s="2" t="str">
        <f t="shared" si="0"/>
        <v/>
      </c>
      <c r="J20" s="2" t="str">
        <f t="shared" si="1"/>
        <v/>
      </c>
      <c r="K20" s="2" t="str">
        <f t="shared" si="2"/>
        <v/>
      </c>
      <c r="N20" s="3">
        <f t="shared" si="3"/>
        <v>0</v>
      </c>
      <c r="O20" s="2">
        <f t="shared" si="4"/>
        <v>0</v>
      </c>
      <c r="Q20" s="2"/>
      <c r="S20" s="2" t="str">
        <f t="shared" si="5"/>
        <v/>
      </c>
      <c r="T20" s="2" t="str">
        <f t="shared" si="6"/>
        <v/>
      </c>
      <c r="U20" s="3"/>
      <c r="V20" s="3"/>
      <c r="Y20" s="2" t="str">
        <f>IF(T20="","",T20*(1-IF(U20="",Settings!$B$7,U20))*(1-IF(V20="",Settings!$B$6,V20)))</f>
        <v/>
      </c>
      <c r="Z20" s="3"/>
      <c r="AA20" s="3"/>
      <c r="AC20" s="2" t="str">
        <f>IF(Y20="","",Y20*IF(Z20="",Settings!$B$4,Z20) + Y20*IF(AA20="",Settings!$B$5,AA20) + R20*IF(AB20="",Settings!$B$6,AB20))</f>
        <v/>
      </c>
      <c r="AD20" s="2" t="str">
        <f t="shared" si="7"/>
        <v/>
      </c>
      <c r="AE20" s="2" t="str">
        <f t="shared" si="8"/>
        <v/>
      </c>
      <c r="AF20" s="3" t="e">
        <f t="shared" si="9"/>
        <v>#VALUE!</v>
      </c>
      <c r="AG20" t="e">
        <f t="shared" si="10"/>
        <v>#VALUE!</v>
      </c>
      <c r="AI20" s="2"/>
      <c r="AJ20" t="str">
        <f t="shared" si="11"/>
        <v/>
      </c>
      <c r="AK20" t="e">
        <f t="shared" si="12"/>
        <v>#VALUE!</v>
      </c>
      <c r="AL20" s="3"/>
      <c r="AM20" t="str">
        <f t="shared" si="13"/>
        <v/>
      </c>
      <c r="AN20" s="2" t="str">
        <f t="shared" si="14"/>
        <v/>
      </c>
      <c r="AO20" t="e">
        <f>IF(AF20="","",IF(AF20&lt;Settings!$B$8,"ROMI below target",IF(AND(Settings!$B$16&lt;&gt;"",AE20&gt;Settings!$B$16),"CAC above allowable",IF(AND(Settings!$B$10&lt;&gt;"",AG20&lt;Settings!$B$10),"Low MER","OK"))))</f>
        <v>#VALUE!</v>
      </c>
    </row>
    <row r="21" spans="5:41" x14ac:dyDescent="0.3">
      <c r="E21" s="2"/>
      <c r="F21" s="2"/>
      <c r="G21" s="2"/>
      <c r="H21" t="str">
        <f>IF(D21="","",XLOOKUP(D21,FX!$A$7:$A$100,FX!$C$7:$C$100,1))</f>
        <v/>
      </c>
      <c r="I21" s="2" t="str">
        <f t="shared" si="0"/>
        <v/>
      </c>
      <c r="J21" s="2" t="str">
        <f t="shared" si="1"/>
        <v/>
      </c>
      <c r="K21" s="2" t="str">
        <f t="shared" si="2"/>
        <v/>
      </c>
      <c r="N21" s="3">
        <f t="shared" si="3"/>
        <v>0</v>
      </c>
      <c r="O21" s="2">
        <f t="shared" si="4"/>
        <v>0</v>
      </c>
      <c r="Q21" s="2"/>
      <c r="S21" s="2" t="str">
        <f t="shared" si="5"/>
        <v/>
      </c>
      <c r="T21" s="2" t="str">
        <f t="shared" si="6"/>
        <v/>
      </c>
      <c r="U21" s="3"/>
      <c r="V21" s="3"/>
      <c r="Y21" s="2" t="str">
        <f>IF(T21="","",T21*(1-IF(U21="",Settings!$B$7,U21))*(1-IF(V21="",Settings!$B$6,V21)))</f>
        <v/>
      </c>
      <c r="Z21" s="3"/>
      <c r="AA21" s="3"/>
      <c r="AC21" s="2" t="str">
        <f>IF(Y21="","",Y21*IF(Z21="",Settings!$B$4,Z21) + Y21*IF(AA21="",Settings!$B$5,AA21) + R21*IF(AB21="",Settings!$B$6,AB21))</f>
        <v/>
      </c>
      <c r="AD21" s="2" t="str">
        <f t="shared" si="7"/>
        <v/>
      </c>
      <c r="AE21" s="2" t="str">
        <f t="shared" si="8"/>
        <v/>
      </c>
      <c r="AF21" s="3" t="e">
        <f t="shared" si="9"/>
        <v>#VALUE!</v>
      </c>
      <c r="AG21" t="e">
        <f t="shared" si="10"/>
        <v>#VALUE!</v>
      </c>
      <c r="AI21" s="2"/>
      <c r="AJ21" t="str">
        <f t="shared" si="11"/>
        <v/>
      </c>
      <c r="AK21" t="e">
        <f t="shared" si="12"/>
        <v>#VALUE!</v>
      </c>
      <c r="AL21" s="3"/>
      <c r="AM21" t="str">
        <f t="shared" si="13"/>
        <v/>
      </c>
      <c r="AN21" s="2" t="str">
        <f t="shared" si="14"/>
        <v/>
      </c>
      <c r="AO21" t="e">
        <f>IF(AF21="","",IF(AF21&lt;Settings!$B$8,"ROMI below target",IF(AND(Settings!$B$16&lt;&gt;"",AE21&gt;Settings!$B$16),"CAC above allowable",IF(AND(Settings!$B$10&lt;&gt;"",AG21&lt;Settings!$B$10),"Low MER","OK"))))</f>
        <v>#VALUE!</v>
      </c>
    </row>
    <row r="22" spans="5:41" x14ac:dyDescent="0.3">
      <c r="E22" s="2"/>
      <c r="F22" s="2"/>
      <c r="G22" s="2"/>
      <c r="H22" t="str">
        <f>IF(D22="","",XLOOKUP(D22,FX!$A$7:$A$100,FX!$C$7:$C$100,1))</f>
        <v/>
      </c>
      <c r="I22" s="2" t="str">
        <f t="shared" si="0"/>
        <v/>
      </c>
      <c r="J22" s="2" t="str">
        <f t="shared" si="1"/>
        <v/>
      </c>
      <c r="K22" s="2" t="str">
        <f t="shared" si="2"/>
        <v/>
      </c>
      <c r="N22" s="3">
        <f t="shared" si="3"/>
        <v>0</v>
      </c>
      <c r="O22" s="2">
        <f t="shared" si="4"/>
        <v>0</v>
      </c>
      <c r="Q22" s="2"/>
      <c r="S22" s="2" t="str">
        <f t="shared" si="5"/>
        <v/>
      </c>
      <c r="T22" s="2" t="str">
        <f t="shared" si="6"/>
        <v/>
      </c>
      <c r="U22" s="3"/>
      <c r="V22" s="3"/>
      <c r="Y22" s="2" t="str">
        <f>IF(T22="","",T22*(1-IF(U22="",Settings!$B$7,U22))*(1-IF(V22="",Settings!$B$6,V22)))</f>
        <v/>
      </c>
      <c r="Z22" s="3"/>
      <c r="AA22" s="3"/>
      <c r="AC22" s="2" t="str">
        <f>IF(Y22="","",Y22*IF(Z22="",Settings!$B$4,Z22) + Y22*IF(AA22="",Settings!$B$5,AA22) + R22*IF(AB22="",Settings!$B$6,AB22))</f>
        <v/>
      </c>
      <c r="AD22" s="2" t="str">
        <f t="shared" si="7"/>
        <v/>
      </c>
      <c r="AE22" s="2" t="str">
        <f t="shared" si="8"/>
        <v/>
      </c>
      <c r="AF22" s="3" t="e">
        <f t="shared" si="9"/>
        <v>#VALUE!</v>
      </c>
      <c r="AG22" t="e">
        <f t="shared" si="10"/>
        <v>#VALUE!</v>
      </c>
      <c r="AI22" s="2"/>
      <c r="AJ22" t="str">
        <f t="shared" si="11"/>
        <v/>
      </c>
      <c r="AK22" t="e">
        <f t="shared" si="12"/>
        <v>#VALUE!</v>
      </c>
      <c r="AL22" s="3"/>
      <c r="AM22" t="str">
        <f t="shared" si="13"/>
        <v/>
      </c>
      <c r="AN22" s="2" t="str">
        <f t="shared" si="14"/>
        <v/>
      </c>
      <c r="AO22" t="e">
        <f>IF(AF22="","",IF(AF22&lt;Settings!$B$8,"ROMI below target",IF(AND(Settings!$B$16&lt;&gt;"",AE22&gt;Settings!$B$16),"CAC above allowable",IF(AND(Settings!$B$10&lt;&gt;"",AG22&lt;Settings!$B$10),"Low MER","OK"))))</f>
        <v>#VALUE!</v>
      </c>
    </row>
    <row r="23" spans="5:41" x14ac:dyDescent="0.3">
      <c r="E23" s="2"/>
      <c r="F23" s="2"/>
      <c r="G23" s="2"/>
      <c r="H23" t="str">
        <f>IF(D23="","",XLOOKUP(D23,FX!$A$7:$A$100,FX!$C$7:$C$100,1))</f>
        <v/>
      </c>
      <c r="I23" s="2" t="str">
        <f t="shared" si="0"/>
        <v/>
      </c>
      <c r="J23" s="2" t="str">
        <f t="shared" si="1"/>
        <v/>
      </c>
      <c r="K23" s="2" t="str">
        <f t="shared" si="2"/>
        <v/>
      </c>
      <c r="N23" s="3">
        <f t="shared" si="3"/>
        <v>0</v>
      </c>
      <c r="O23" s="2">
        <f t="shared" si="4"/>
        <v>0</v>
      </c>
      <c r="Q23" s="2"/>
      <c r="S23" s="2" t="str">
        <f t="shared" si="5"/>
        <v/>
      </c>
      <c r="T23" s="2" t="str">
        <f t="shared" si="6"/>
        <v/>
      </c>
      <c r="U23" s="3"/>
      <c r="V23" s="3"/>
      <c r="Y23" s="2" t="str">
        <f>IF(T23="","",T23*(1-IF(U23="",Settings!$B$7,U23))*(1-IF(V23="",Settings!$B$6,V23)))</f>
        <v/>
      </c>
      <c r="Z23" s="3"/>
      <c r="AA23" s="3"/>
      <c r="AC23" s="2" t="str">
        <f>IF(Y23="","",Y23*IF(Z23="",Settings!$B$4,Z23) + Y23*IF(AA23="",Settings!$B$5,AA23) + R23*IF(AB23="",Settings!$B$6,AB23))</f>
        <v/>
      </c>
      <c r="AD23" s="2" t="str">
        <f t="shared" si="7"/>
        <v/>
      </c>
      <c r="AE23" s="2" t="str">
        <f t="shared" si="8"/>
        <v/>
      </c>
      <c r="AF23" s="3" t="e">
        <f t="shared" si="9"/>
        <v>#VALUE!</v>
      </c>
      <c r="AG23" t="e">
        <f t="shared" si="10"/>
        <v>#VALUE!</v>
      </c>
      <c r="AI23" s="2"/>
      <c r="AJ23" t="str">
        <f t="shared" si="11"/>
        <v/>
      </c>
      <c r="AK23" t="e">
        <f t="shared" si="12"/>
        <v>#VALUE!</v>
      </c>
      <c r="AL23" s="3"/>
      <c r="AM23" t="str">
        <f t="shared" si="13"/>
        <v/>
      </c>
      <c r="AN23" s="2" t="str">
        <f t="shared" si="14"/>
        <v/>
      </c>
      <c r="AO23" t="e">
        <f>IF(AF23="","",IF(AF23&lt;Settings!$B$8,"ROMI below target",IF(AND(Settings!$B$16&lt;&gt;"",AE23&gt;Settings!$B$16),"CAC above allowable",IF(AND(Settings!$B$10&lt;&gt;"",AG23&lt;Settings!$B$10),"Low MER","OK"))))</f>
        <v>#VALUE!</v>
      </c>
    </row>
    <row r="24" spans="5:41" x14ac:dyDescent="0.3">
      <c r="E24" s="2"/>
      <c r="F24" s="2"/>
      <c r="G24" s="2"/>
      <c r="H24" t="str">
        <f>IF(D24="","",XLOOKUP(D24,FX!$A$7:$A$100,FX!$C$7:$C$100,1))</f>
        <v/>
      </c>
      <c r="I24" s="2" t="str">
        <f t="shared" si="0"/>
        <v/>
      </c>
      <c r="J24" s="2" t="str">
        <f t="shared" si="1"/>
        <v/>
      </c>
      <c r="K24" s="2" t="str">
        <f t="shared" si="2"/>
        <v/>
      </c>
      <c r="N24" s="3">
        <f t="shared" si="3"/>
        <v>0</v>
      </c>
      <c r="O24" s="2">
        <f t="shared" si="4"/>
        <v>0</v>
      </c>
      <c r="Q24" s="2"/>
      <c r="S24" s="2" t="str">
        <f t="shared" si="5"/>
        <v/>
      </c>
      <c r="T24" s="2" t="str">
        <f t="shared" si="6"/>
        <v/>
      </c>
      <c r="U24" s="3"/>
      <c r="V24" s="3"/>
      <c r="Y24" s="2" t="str">
        <f>IF(T24="","",T24*(1-IF(U24="",Settings!$B$7,U24))*(1-IF(V24="",Settings!$B$6,V24)))</f>
        <v/>
      </c>
      <c r="Z24" s="3"/>
      <c r="AA24" s="3"/>
      <c r="AC24" s="2" t="str">
        <f>IF(Y24="","",Y24*IF(Z24="",Settings!$B$4,Z24) + Y24*IF(AA24="",Settings!$B$5,AA24) + R24*IF(AB24="",Settings!$B$6,AB24))</f>
        <v/>
      </c>
      <c r="AD24" s="2" t="str">
        <f t="shared" si="7"/>
        <v/>
      </c>
      <c r="AE24" s="2" t="str">
        <f t="shared" si="8"/>
        <v/>
      </c>
      <c r="AF24" s="3" t="e">
        <f t="shared" si="9"/>
        <v>#VALUE!</v>
      </c>
      <c r="AG24" t="e">
        <f t="shared" si="10"/>
        <v>#VALUE!</v>
      </c>
      <c r="AI24" s="2"/>
      <c r="AJ24" t="str">
        <f t="shared" si="11"/>
        <v/>
      </c>
      <c r="AK24" t="e">
        <f t="shared" si="12"/>
        <v>#VALUE!</v>
      </c>
      <c r="AL24" s="3"/>
      <c r="AM24" t="str">
        <f t="shared" si="13"/>
        <v/>
      </c>
      <c r="AN24" s="2" t="str">
        <f t="shared" si="14"/>
        <v/>
      </c>
      <c r="AO24" t="e">
        <f>IF(AF24="","",IF(AF24&lt;Settings!$B$8,"ROMI below target",IF(AND(Settings!$B$16&lt;&gt;"",AE24&gt;Settings!$B$16),"CAC above allowable",IF(AND(Settings!$B$10&lt;&gt;"",AG24&lt;Settings!$B$10),"Low MER","OK"))))</f>
        <v>#VALUE!</v>
      </c>
    </row>
    <row r="25" spans="5:41" x14ac:dyDescent="0.3">
      <c r="E25" s="2"/>
      <c r="F25" s="2"/>
      <c r="G25" s="2"/>
      <c r="H25" t="str">
        <f>IF(D25="","",XLOOKUP(D25,FX!$A$7:$A$100,FX!$C$7:$C$100,1))</f>
        <v/>
      </c>
      <c r="I25" s="2" t="str">
        <f t="shared" si="0"/>
        <v/>
      </c>
      <c r="J25" s="2" t="str">
        <f t="shared" si="1"/>
        <v/>
      </c>
      <c r="K25" s="2" t="str">
        <f t="shared" si="2"/>
        <v/>
      </c>
      <c r="N25" s="3">
        <f t="shared" si="3"/>
        <v>0</v>
      </c>
      <c r="O25" s="2">
        <f t="shared" si="4"/>
        <v>0</v>
      </c>
      <c r="Q25" s="2"/>
      <c r="S25" s="2" t="str">
        <f t="shared" si="5"/>
        <v/>
      </c>
      <c r="T25" s="2" t="str">
        <f t="shared" si="6"/>
        <v/>
      </c>
      <c r="U25" s="3"/>
      <c r="V25" s="3"/>
      <c r="Y25" s="2" t="str">
        <f>IF(T25="","",T25*(1-IF(U25="",Settings!$B$7,U25))*(1-IF(V25="",Settings!$B$6,V25)))</f>
        <v/>
      </c>
      <c r="Z25" s="3"/>
      <c r="AA25" s="3"/>
      <c r="AC25" s="2" t="str">
        <f>IF(Y25="","",Y25*IF(Z25="",Settings!$B$4,Z25) + Y25*IF(AA25="",Settings!$B$5,AA25) + R25*IF(AB25="",Settings!$B$6,AB25))</f>
        <v/>
      </c>
      <c r="AD25" s="2" t="str">
        <f t="shared" si="7"/>
        <v/>
      </c>
      <c r="AE25" s="2" t="str">
        <f t="shared" si="8"/>
        <v/>
      </c>
      <c r="AF25" s="3" t="e">
        <f t="shared" si="9"/>
        <v>#VALUE!</v>
      </c>
      <c r="AG25" t="e">
        <f t="shared" si="10"/>
        <v>#VALUE!</v>
      </c>
      <c r="AI25" s="2"/>
      <c r="AJ25" t="str">
        <f t="shared" si="11"/>
        <v/>
      </c>
      <c r="AK25" t="e">
        <f t="shared" si="12"/>
        <v>#VALUE!</v>
      </c>
      <c r="AL25" s="3"/>
      <c r="AM25" t="str">
        <f t="shared" si="13"/>
        <v/>
      </c>
      <c r="AN25" s="2" t="str">
        <f t="shared" si="14"/>
        <v/>
      </c>
      <c r="AO25" t="e">
        <f>IF(AF25="","",IF(AF25&lt;Settings!$B$8,"ROMI below target",IF(AND(Settings!$B$16&lt;&gt;"",AE25&gt;Settings!$B$16),"CAC above allowable",IF(AND(Settings!$B$10&lt;&gt;"",AG25&lt;Settings!$B$10),"Low MER","OK"))))</f>
        <v>#VALUE!</v>
      </c>
    </row>
    <row r="26" spans="5:41" x14ac:dyDescent="0.3">
      <c r="E26" s="2"/>
      <c r="F26" s="2"/>
      <c r="G26" s="2"/>
      <c r="H26" t="str">
        <f>IF(D26="","",XLOOKUP(D26,FX!$A$7:$A$100,FX!$C$7:$C$100,1))</f>
        <v/>
      </c>
      <c r="I26" s="2" t="str">
        <f t="shared" si="0"/>
        <v/>
      </c>
      <c r="J26" s="2" t="str">
        <f t="shared" si="1"/>
        <v/>
      </c>
      <c r="K26" s="2" t="str">
        <f t="shared" si="2"/>
        <v/>
      </c>
      <c r="N26" s="3">
        <f t="shared" si="3"/>
        <v>0</v>
      </c>
      <c r="O26" s="2">
        <f t="shared" si="4"/>
        <v>0</v>
      </c>
      <c r="Q26" s="2"/>
      <c r="S26" s="2" t="str">
        <f t="shared" si="5"/>
        <v/>
      </c>
      <c r="T26" s="2" t="str">
        <f t="shared" si="6"/>
        <v/>
      </c>
      <c r="U26" s="3"/>
      <c r="V26" s="3"/>
      <c r="Y26" s="2" t="str">
        <f>IF(T26="","",T26*(1-IF(U26="",Settings!$B$7,U26))*(1-IF(V26="",Settings!$B$6,V26)))</f>
        <v/>
      </c>
      <c r="Z26" s="3"/>
      <c r="AA26" s="3"/>
      <c r="AC26" s="2" t="str">
        <f>IF(Y26="","",Y26*IF(Z26="",Settings!$B$4,Z26) + Y26*IF(AA26="",Settings!$B$5,AA26) + R26*IF(AB26="",Settings!$B$6,AB26))</f>
        <v/>
      </c>
      <c r="AD26" s="2" t="str">
        <f t="shared" si="7"/>
        <v/>
      </c>
      <c r="AE26" s="2" t="str">
        <f t="shared" si="8"/>
        <v/>
      </c>
      <c r="AF26" s="3" t="e">
        <f t="shared" si="9"/>
        <v>#VALUE!</v>
      </c>
      <c r="AG26" t="e">
        <f t="shared" si="10"/>
        <v>#VALUE!</v>
      </c>
      <c r="AI26" s="2"/>
      <c r="AJ26" t="str">
        <f t="shared" si="11"/>
        <v/>
      </c>
      <c r="AK26" t="e">
        <f t="shared" si="12"/>
        <v>#VALUE!</v>
      </c>
      <c r="AL26" s="3"/>
      <c r="AM26" t="str">
        <f t="shared" si="13"/>
        <v/>
      </c>
      <c r="AN26" s="2" t="str">
        <f t="shared" si="14"/>
        <v/>
      </c>
      <c r="AO26" t="e">
        <f>IF(AF26="","",IF(AF26&lt;Settings!$B$8,"ROMI below target",IF(AND(Settings!$B$16&lt;&gt;"",AE26&gt;Settings!$B$16),"CAC above allowable",IF(AND(Settings!$B$10&lt;&gt;"",AG26&lt;Settings!$B$10),"Low MER","OK"))))</f>
        <v>#VALUE!</v>
      </c>
    </row>
    <row r="27" spans="5:41" x14ac:dyDescent="0.3">
      <c r="E27" s="2"/>
      <c r="F27" s="2"/>
      <c r="G27" s="2"/>
      <c r="H27" t="str">
        <f>IF(D27="","",XLOOKUP(D27,FX!$A$7:$A$100,FX!$C$7:$C$100,1))</f>
        <v/>
      </c>
      <c r="I27" s="2" t="str">
        <f t="shared" si="0"/>
        <v/>
      </c>
      <c r="J27" s="2" t="str">
        <f t="shared" si="1"/>
        <v/>
      </c>
      <c r="K27" s="2" t="str">
        <f t="shared" si="2"/>
        <v/>
      </c>
      <c r="N27" s="3">
        <f t="shared" si="3"/>
        <v>0</v>
      </c>
      <c r="O27" s="2">
        <f t="shared" si="4"/>
        <v>0</v>
      </c>
      <c r="Q27" s="2"/>
      <c r="S27" s="2" t="str">
        <f t="shared" si="5"/>
        <v/>
      </c>
      <c r="T27" s="2" t="str">
        <f t="shared" si="6"/>
        <v/>
      </c>
      <c r="U27" s="3"/>
      <c r="V27" s="3"/>
      <c r="Y27" s="2" t="str">
        <f>IF(T27="","",T27*(1-IF(U27="",Settings!$B$7,U27))*(1-IF(V27="",Settings!$B$6,V27)))</f>
        <v/>
      </c>
      <c r="Z27" s="3"/>
      <c r="AA27" s="3"/>
      <c r="AC27" s="2" t="str">
        <f>IF(Y27="","",Y27*IF(Z27="",Settings!$B$4,Z27) + Y27*IF(AA27="",Settings!$B$5,AA27) + R27*IF(AB27="",Settings!$B$6,AB27))</f>
        <v/>
      </c>
      <c r="AD27" s="2" t="str">
        <f t="shared" si="7"/>
        <v/>
      </c>
      <c r="AE27" s="2" t="str">
        <f t="shared" si="8"/>
        <v/>
      </c>
      <c r="AF27" s="3" t="e">
        <f t="shared" si="9"/>
        <v>#VALUE!</v>
      </c>
      <c r="AG27" t="e">
        <f t="shared" si="10"/>
        <v>#VALUE!</v>
      </c>
      <c r="AI27" s="2"/>
      <c r="AJ27" t="str">
        <f t="shared" si="11"/>
        <v/>
      </c>
      <c r="AK27" t="e">
        <f t="shared" si="12"/>
        <v>#VALUE!</v>
      </c>
      <c r="AL27" s="3"/>
      <c r="AM27" t="str">
        <f t="shared" si="13"/>
        <v/>
      </c>
      <c r="AN27" s="2" t="str">
        <f t="shared" si="14"/>
        <v/>
      </c>
      <c r="AO27" t="e">
        <f>IF(AF27="","",IF(AF27&lt;Settings!$B$8,"ROMI below target",IF(AND(Settings!$B$16&lt;&gt;"",AE27&gt;Settings!$B$16),"CAC above allowable",IF(AND(Settings!$B$10&lt;&gt;"",AG27&lt;Settings!$B$10),"Low MER","OK"))))</f>
        <v>#VALUE!</v>
      </c>
    </row>
    <row r="28" spans="5:41" x14ac:dyDescent="0.3">
      <c r="E28" s="2"/>
      <c r="F28" s="2"/>
      <c r="G28" s="2"/>
      <c r="H28" t="str">
        <f>IF(D28="","",XLOOKUP(D28,FX!$A$7:$A$100,FX!$C$7:$C$100,1))</f>
        <v/>
      </c>
      <c r="I28" s="2" t="str">
        <f t="shared" si="0"/>
        <v/>
      </c>
      <c r="J28" s="2" t="str">
        <f t="shared" si="1"/>
        <v/>
      </c>
      <c r="K28" s="2" t="str">
        <f t="shared" si="2"/>
        <v/>
      </c>
      <c r="N28" s="3">
        <f t="shared" si="3"/>
        <v>0</v>
      </c>
      <c r="O28" s="2">
        <f t="shared" si="4"/>
        <v>0</v>
      </c>
      <c r="Q28" s="2"/>
      <c r="S28" s="2" t="str">
        <f t="shared" si="5"/>
        <v/>
      </c>
      <c r="T28" s="2" t="str">
        <f t="shared" si="6"/>
        <v/>
      </c>
      <c r="U28" s="3"/>
      <c r="V28" s="3"/>
      <c r="Y28" s="2" t="str">
        <f>IF(T28="","",T28*(1-IF(U28="",Settings!$B$7,U28))*(1-IF(V28="",Settings!$B$6,V28)))</f>
        <v/>
      </c>
      <c r="Z28" s="3"/>
      <c r="AA28" s="3"/>
      <c r="AC28" s="2" t="str">
        <f>IF(Y28="","",Y28*IF(Z28="",Settings!$B$4,Z28) + Y28*IF(AA28="",Settings!$B$5,AA28) + R28*IF(AB28="",Settings!$B$6,AB28))</f>
        <v/>
      </c>
      <c r="AD28" s="2" t="str">
        <f t="shared" si="7"/>
        <v/>
      </c>
      <c r="AE28" s="2" t="str">
        <f t="shared" si="8"/>
        <v/>
      </c>
      <c r="AF28" s="3" t="e">
        <f t="shared" si="9"/>
        <v>#VALUE!</v>
      </c>
      <c r="AG28" t="e">
        <f t="shared" si="10"/>
        <v>#VALUE!</v>
      </c>
      <c r="AI28" s="2"/>
      <c r="AJ28" t="str">
        <f t="shared" si="11"/>
        <v/>
      </c>
      <c r="AK28" t="e">
        <f t="shared" si="12"/>
        <v>#VALUE!</v>
      </c>
      <c r="AL28" s="3"/>
      <c r="AM28" t="str">
        <f t="shared" si="13"/>
        <v/>
      </c>
      <c r="AN28" s="2" t="str">
        <f t="shared" si="14"/>
        <v/>
      </c>
      <c r="AO28" t="e">
        <f>IF(AF28="","",IF(AF28&lt;Settings!$B$8,"ROMI below target",IF(AND(Settings!$B$16&lt;&gt;"",AE28&gt;Settings!$B$16),"CAC above allowable",IF(AND(Settings!$B$10&lt;&gt;"",AG28&lt;Settings!$B$10),"Low MER","OK"))))</f>
        <v>#VALUE!</v>
      </c>
    </row>
    <row r="29" spans="5:41" x14ac:dyDescent="0.3">
      <c r="E29" s="2"/>
      <c r="F29" s="2"/>
      <c r="G29" s="2"/>
      <c r="H29" t="str">
        <f>IF(D29="","",XLOOKUP(D29,FX!$A$7:$A$100,FX!$C$7:$C$100,1))</f>
        <v/>
      </c>
      <c r="I29" s="2" t="str">
        <f t="shared" si="0"/>
        <v/>
      </c>
      <c r="J29" s="2" t="str">
        <f t="shared" si="1"/>
        <v/>
      </c>
      <c r="K29" s="2" t="str">
        <f t="shared" si="2"/>
        <v/>
      </c>
      <c r="N29" s="3">
        <f t="shared" si="3"/>
        <v>0</v>
      </c>
      <c r="O29" s="2">
        <f t="shared" si="4"/>
        <v>0</v>
      </c>
      <c r="Q29" s="2"/>
      <c r="S29" s="2" t="str">
        <f t="shared" si="5"/>
        <v/>
      </c>
      <c r="T29" s="2" t="str">
        <f t="shared" si="6"/>
        <v/>
      </c>
      <c r="U29" s="3"/>
      <c r="V29" s="3"/>
      <c r="Y29" s="2" t="str">
        <f>IF(T29="","",T29*(1-IF(U29="",Settings!$B$7,U29))*(1-IF(V29="",Settings!$B$6,V29)))</f>
        <v/>
      </c>
      <c r="Z29" s="3"/>
      <c r="AA29" s="3"/>
      <c r="AC29" s="2" t="str">
        <f>IF(Y29="","",Y29*IF(Z29="",Settings!$B$4,Z29) + Y29*IF(AA29="",Settings!$B$5,AA29) + R29*IF(AB29="",Settings!$B$6,AB29))</f>
        <v/>
      </c>
      <c r="AD29" s="2" t="str">
        <f t="shared" si="7"/>
        <v/>
      </c>
      <c r="AE29" s="2" t="str">
        <f t="shared" si="8"/>
        <v/>
      </c>
      <c r="AF29" s="3" t="e">
        <f t="shared" si="9"/>
        <v>#VALUE!</v>
      </c>
      <c r="AG29" t="e">
        <f t="shared" si="10"/>
        <v>#VALUE!</v>
      </c>
      <c r="AI29" s="2"/>
      <c r="AJ29" t="str">
        <f t="shared" si="11"/>
        <v/>
      </c>
      <c r="AK29" t="e">
        <f t="shared" si="12"/>
        <v>#VALUE!</v>
      </c>
      <c r="AL29" s="3"/>
      <c r="AM29" t="str">
        <f t="shared" si="13"/>
        <v/>
      </c>
      <c r="AN29" s="2" t="str">
        <f t="shared" si="14"/>
        <v/>
      </c>
      <c r="AO29" t="e">
        <f>IF(AF29="","",IF(AF29&lt;Settings!$B$8,"ROMI below target",IF(AND(Settings!$B$16&lt;&gt;"",AE29&gt;Settings!$B$16),"CAC above allowable",IF(AND(Settings!$B$10&lt;&gt;"",AG29&lt;Settings!$B$10),"Low MER","OK"))))</f>
        <v>#VALUE!</v>
      </c>
    </row>
    <row r="30" spans="5:41" x14ac:dyDescent="0.3">
      <c r="E30" s="2"/>
      <c r="F30" s="2"/>
      <c r="G30" s="2"/>
      <c r="H30" t="str">
        <f>IF(D30="","",XLOOKUP(D30,FX!$A$7:$A$100,FX!$C$7:$C$100,1))</f>
        <v/>
      </c>
      <c r="I30" s="2" t="str">
        <f t="shared" si="0"/>
        <v/>
      </c>
      <c r="J30" s="2" t="str">
        <f t="shared" si="1"/>
        <v/>
      </c>
      <c r="K30" s="2" t="str">
        <f t="shared" si="2"/>
        <v/>
      </c>
      <c r="N30" s="3">
        <f t="shared" si="3"/>
        <v>0</v>
      </c>
      <c r="O30" s="2">
        <f t="shared" si="4"/>
        <v>0</v>
      </c>
      <c r="Q30" s="2"/>
      <c r="S30" s="2" t="str">
        <f t="shared" si="5"/>
        <v/>
      </c>
      <c r="T30" s="2" t="str">
        <f t="shared" si="6"/>
        <v/>
      </c>
      <c r="U30" s="3"/>
      <c r="V30" s="3"/>
      <c r="Y30" s="2" t="str">
        <f>IF(T30="","",T30*(1-IF(U30="",Settings!$B$7,U30))*(1-IF(V30="",Settings!$B$6,V30)))</f>
        <v/>
      </c>
      <c r="Z30" s="3"/>
      <c r="AA30" s="3"/>
      <c r="AC30" s="2" t="str">
        <f>IF(Y30="","",Y30*IF(Z30="",Settings!$B$4,Z30) + Y30*IF(AA30="",Settings!$B$5,AA30) + R30*IF(AB30="",Settings!$B$6,AB30))</f>
        <v/>
      </c>
      <c r="AD30" s="2" t="str">
        <f t="shared" si="7"/>
        <v/>
      </c>
      <c r="AE30" s="2" t="str">
        <f t="shared" si="8"/>
        <v/>
      </c>
      <c r="AF30" s="3" t="e">
        <f t="shared" si="9"/>
        <v>#VALUE!</v>
      </c>
      <c r="AG30" t="e">
        <f t="shared" si="10"/>
        <v>#VALUE!</v>
      </c>
      <c r="AI30" s="2"/>
      <c r="AJ30" t="str">
        <f t="shared" si="11"/>
        <v/>
      </c>
      <c r="AK30" t="e">
        <f t="shared" si="12"/>
        <v>#VALUE!</v>
      </c>
      <c r="AL30" s="3"/>
      <c r="AM30" t="str">
        <f t="shared" si="13"/>
        <v/>
      </c>
      <c r="AN30" s="2" t="str">
        <f t="shared" si="14"/>
        <v/>
      </c>
      <c r="AO30" t="e">
        <f>IF(AF30="","",IF(AF30&lt;Settings!$B$8,"ROMI below target",IF(AND(Settings!$B$16&lt;&gt;"",AE30&gt;Settings!$B$16),"CAC above allowable",IF(AND(Settings!$B$10&lt;&gt;"",AG30&lt;Settings!$B$10),"Low MER","OK"))))</f>
        <v>#VALUE!</v>
      </c>
    </row>
    <row r="31" spans="5:41" x14ac:dyDescent="0.3">
      <c r="E31" s="2"/>
      <c r="F31" s="2"/>
      <c r="G31" s="2"/>
      <c r="H31" t="str">
        <f>IF(D31="","",XLOOKUP(D31,FX!$A$7:$A$100,FX!$C$7:$C$100,1))</f>
        <v/>
      </c>
      <c r="I31" s="2" t="str">
        <f t="shared" si="0"/>
        <v/>
      </c>
      <c r="J31" s="2" t="str">
        <f t="shared" si="1"/>
        <v/>
      </c>
      <c r="K31" s="2" t="str">
        <f t="shared" si="2"/>
        <v/>
      </c>
      <c r="N31" s="3">
        <f t="shared" si="3"/>
        <v>0</v>
      </c>
      <c r="O31" s="2">
        <f t="shared" si="4"/>
        <v>0</v>
      </c>
      <c r="Q31" s="2"/>
      <c r="S31" s="2" t="str">
        <f t="shared" si="5"/>
        <v/>
      </c>
      <c r="T31" s="2" t="str">
        <f t="shared" si="6"/>
        <v/>
      </c>
      <c r="U31" s="3"/>
      <c r="V31" s="3"/>
      <c r="Y31" s="2" t="str">
        <f>IF(T31="","",T31*(1-IF(U31="",Settings!$B$7,U31))*(1-IF(V31="",Settings!$B$6,V31)))</f>
        <v/>
      </c>
      <c r="Z31" s="3"/>
      <c r="AA31" s="3"/>
      <c r="AC31" s="2" t="str">
        <f>IF(Y31="","",Y31*IF(Z31="",Settings!$B$4,Z31) + Y31*IF(AA31="",Settings!$B$5,AA31) + R31*IF(AB31="",Settings!$B$6,AB31))</f>
        <v/>
      </c>
      <c r="AD31" s="2" t="str">
        <f t="shared" si="7"/>
        <v/>
      </c>
      <c r="AE31" s="2" t="str">
        <f t="shared" si="8"/>
        <v/>
      </c>
      <c r="AF31" s="3" t="e">
        <f t="shared" si="9"/>
        <v>#VALUE!</v>
      </c>
      <c r="AG31" t="e">
        <f t="shared" si="10"/>
        <v>#VALUE!</v>
      </c>
      <c r="AI31" s="2"/>
      <c r="AJ31" t="str">
        <f t="shared" si="11"/>
        <v/>
      </c>
      <c r="AK31" t="e">
        <f t="shared" si="12"/>
        <v>#VALUE!</v>
      </c>
      <c r="AL31" s="3"/>
      <c r="AM31" t="str">
        <f t="shared" si="13"/>
        <v/>
      </c>
      <c r="AN31" s="2" t="str">
        <f t="shared" si="14"/>
        <v/>
      </c>
      <c r="AO31" t="e">
        <f>IF(AF31="","",IF(AF31&lt;Settings!$B$8,"ROMI below target",IF(AND(Settings!$B$16&lt;&gt;"",AE31&gt;Settings!$B$16),"CAC above allowable",IF(AND(Settings!$B$10&lt;&gt;"",AG31&lt;Settings!$B$10),"Low MER","OK"))))</f>
        <v>#VALUE!</v>
      </c>
    </row>
    <row r="32" spans="5:41" x14ac:dyDescent="0.3">
      <c r="E32" s="2"/>
      <c r="F32" s="2"/>
      <c r="G32" s="2"/>
      <c r="H32" t="str">
        <f>IF(D32="","",XLOOKUP(D32,FX!$A$7:$A$100,FX!$C$7:$C$100,1))</f>
        <v/>
      </c>
      <c r="I32" s="2" t="str">
        <f t="shared" si="0"/>
        <v/>
      </c>
      <c r="J32" s="2" t="str">
        <f t="shared" si="1"/>
        <v/>
      </c>
      <c r="K32" s="2" t="str">
        <f t="shared" si="2"/>
        <v/>
      </c>
      <c r="N32" s="3">
        <f t="shared" si="3"/>
        <v>0</v>
      </c>
      <c r="O32" s="2">
        <f t="shared" si="4"/>
        <v>0</v>
      </c>
      <c r="Q32" s="2"/>
      <c r="S32" s="2" t="str">
        <f t="shared" si="5"/>
        <v/>
      </c>
      <c r="T32" s="2" t="str">
        <f t="shared" si="6"/>
        <v/>
      </c>
      <c r="U32" s="3"/>
      <c r="V32" s="3"/>
      <c r="Y32" s="2" t="str">
        <f>IF(T32="","",T32*(1-IF(U32="",Settings!$B$7,U32))*(1-IF(V32="",Settings!$B$6,V32)))</f>
        <v/>
      </c>
      <c r="Z32" s="3"/>
      <c r="AA32" s="3"/>
      <c r="AC32" s="2" t="str">
        <f>IF(Y32="","",Y32*IF(Z32="",Settings!$B$4,Z32) + Y32*IF(AA32="",Settings!$B$5,AA32) + R32*IF(AB32="",Settings!$B$6,AB32))</f>
        <v/>
      </c>
      <c r="AD32" s="2" t="str">
        <f t="shared" si="7"/>
        <v/>
      </c>
      <c r="AE32" s="2" t="str">
        <f t="shared" si="8"/>
        <v/>
      </c>
      <c r="AF32" s="3" t="e">
        <f t="shared" si="9"/>
        <v>#VALUE!</v>
      </c>
      <c r="AG32" t="e">
        <f t="shared" si="10"/>
        <v>#VALUE!</v>
      </c>
      <c r="AI32" s="2"/>
      <c r="AJ32" t="str">
        <f t="shared" si="11"/>
        <v/>
      </c>
      <c r="AK32" t="e">
        <f t="shared" si="12"/>
        <v>#VALUE!</v>
      </c>
      <c r="AL32" s="3"/>
      <c r="AM32" t="str">
        <f t="shared" si="13"/>
        <v/>
      </c>
      <c r="AN32" s="2" t="str">
        <f t="shared" si="14"/>
        <v/>
      </c>
      <c r="AO32" t="e">
        <f>IF(AF32="","",IF(AF32&lt;Settings!$B$8,"ROMI below target",IF(AND(Settings!$B$16&lt;&gt;"",AE32&gt;Settings!$B$16),"CAC above allowable",IF(AND(Settings!$B$10&lt;&gt;"",AG32&lt;Settings!$B$10),"Low MER","OK"))))</f>
        <v>#VALUE!</v>
      </c>
    </row>
    <row r="33" spans="5:41" x14ac:dyDescent="0.3">
      <c r="E33" s="2"/>
      <c r="F33" s="2"/>
      <c r="G33" s="2"/>
      <c r="H33" t="str">
        <f>IF(D33="","",XLOOKUP(D33,FX!$A$7:$A$100,FX!$C$7:$C$100,1))</f>
        <v/>
      </c>
      <c r="I33" s="2" t="str">
        <f t="shared" si="0"/>
        <v/>
      </c>
      <c r="J33" s="2" t="str">
        <f t="shared" si="1"/>
        <v/>
      </c>
      <c r="K33" s="2" t="str">
        <f t="shared" si="2"/>
        <v/>
      </c>
      <c r="N33" s="3">
        <f t="shared" si="3"/>
        <v>0</v>
      </c>
      <c r="O33" s="2">
        <f t="shared" si="4"/>
        <v>0</v>
      </c>
      <c r="Q33" s="2"/>
      <c r="S33" s="2" t="str">
        <f t="shared" si="5"/>
        <v/>
      </c>
      <c r="T33" s="2" t="str">
        <f t="shared" si="6"/>
        <v/>
      </c>
      <c r="U33" s="3"/>
      <c r="V33" s="3"/>
      <c r="Y33" s="2" t="str">
        <f>IF(T33="","",T33*(1-IF(U33="",Settings!$B$7,U33))*(1-IF(V33="",Settings!$B$6,V33)))</f>
        <v/>
      </c>
      <c r="Z33" s="3"/>
      <c r="AA33" s="3"/>
      <c r="AC33" s="2" t="str">
        <f>IF(Y33="","",Y33*IF(Z33="",Settings!$B$4,Z33) + Y33*IF(AA33="",Settings!$B$5,AA33) + R33*IF(AB33="",Settings!$B$6,AB33))</f>
        <v/>
      </c>
      <c r="AD33" s="2" t="str">
        <f t="shared" si="7"/>
        <v/>
      </c>
      <c r="AE33" s="2" t="str">
        <f t="shared" si="8"/>
        <v/>
      </c>
      <c r="AF33" s="3" t="e">
        <f t="shared" si="9"/>
        <v>#VALUE!</v>
      </c>
      <c r="AG33" t="e">
        <f t="shared" si="10"/>
        <v>#VALUE!</v>
      </c>
      <c r="AI33" s="2"/>
      <c r="AJ33" t="str">
        <f t="shared" si="11"/>
        <v/>
      </c>
      <c r="AK33" t="e">
        <f t="shared" si="12"/>
        <v>#VALUE!</v>
      </c>
      <c r="AL33" s="3"/>
      <c r="AM33" t="str">
        <f t="shared" si="13"/>
        <v/>
      </c>
      <c r="AN33" s="2" t="str">
        <f t="shared" si="14"/>
        <v/>
      </c>
      <c r="AO33" t="e">
        <f>IF(AF33="","",IF(AF33&lt;Settings!$B$8,"ROMI below target",IF(AND(Settings!$B$16&lt;&gt;"",AE33&gt;Settings!$B$16),"CAC above allowable",IF(AND(Settings!$B$10&lt;&gt;"",AG33&lt;Settings!$B$10),"Low MER","OK"))))</f>
        <v>#VALUE!</v>
      </c>
    </row>
    <row r="34" spans="5:41" x14ac:dyDescent="0.3">
      <c r="E34" s="2"/>
      <c r="F34" s="2"/>
      <c r="G34" s="2"/>
      <c r="H34" t="str">
        <f>IF(D34="","",XLOOKUP(D34,FX!$A$7:$A$100,FX!$C$7:$C$100,1))</f>
        <v/>
      </c>
      <c r="I34" s="2" t="str">
        <f t="shared" si="0"/>
        <v/>
      </c>
      <c r="J34" s="2" t="str">
        <f t="shared" si="1"/>
        <v/>
      </c>
      <c r="K34" s="2" t="str">
        <f t="shared" si="2"/>
        <v/>
      </c>
      <c r="N34" s="3">
        <f t="shared" si="3"/>
        <v>0</v>
      </c>
      <c r="O34" s="2">
        <f t="shared" si="4"/>
        <v>0</v>
      </c>
      <c r="Q34" s="2"/>
      <c r="S34" s="2" t="str">
        <f t="shared" si="5"/>
        <v/>
      </c>
      <c r="T34" s="2" t="str">
        <f t="shared" si="6"/>
        <v/>
      </c>
      <c r="U34" s="3"/>
      <c r="V34" s="3"/>
      <c r="Y34" s="2" t="str">
        <f>IF(T34="","",T34*(1-IF(U34="",Settings!$B$7,U34))*(1-IF(V34="",Settings!$B$6,V34)))</f>
        <v/>
      </c>
      <c r="Z34" s="3"/>
      <c r="AA34" s="3"/>
      <c r="AC34" s="2" t="str">
        <f>IF(Y34="","",Y34*IF(Z34="",Settings!$B$4,Z34) + Y34*IF(AA34="",Settings!$B$5,AA34) + R34*IF(AB34="",Settings!$B$6,AB34))</f>
        <v/>
      </c>
      <c r="AD34" s="2" t="str">
        <f t="shared" si="7"/>
        <v/>
      </c>
      <c r="AE34" s="2" t="str">
        <f t="shared" si="8"/>
        <v/>
      </c>
      <c r="AF34" s="3" t="e">
        <f t="shared" si="9"/>
        <v>#VALUE!</v>
      </c>
      <c r="AG34" t="e">
        <f t="shared" si="10"/>
        <v>#VALUE!</v>
      </c>
      <c r="AI34" s="2"/>
      <c r="AJ34" t="str">
        <f t="shared" si="11"/>
        <v/>
      </c>
      <c r="AK34" t="e">
        <f t="shared" si="12"/>
        <v>#VALUE!</v>
      </c>
      <c r="AL34" s="3"/>
      <c r="AM34" t="str">
        <f t="shared" si="13"/>
        <v/>
      </c>
      <c r="AN34" s="2" t="str">
        <f t="shared" si="14"/>
        <v/>
      </c>
      <c r="AO34" t="e">
        <f>IF(AF34="","",IF(AF34&lt;Settings!$B$8,"ROMI below target",IF(AND(Settings!$B$16&lt;&gt;"",AE34&gt;Settings!$B$16),"CAC above allowable",IF(AND(Settings!$B$10&lt;&gt;"",AG34&lt;Settings!$B$10),"Low MER","OK"))))</f>
        <v>#VALUE!</v>
      </c>
    </row>
    <row r="35" spans="5:41" x14ac:dyDescent="0.3">
      <c r="E35" s="2"/>
      <c r="F35" s="2"/>
      <c r="G35" s="2"/>
      <c r="H35" t="str">
        <f>IF(D35="","",XLOOKUP(D35,FX!$A$7:$A$100,FX!$C$7:$C$100,1))</f>
        <v/>
      </c>
      <c r="I35" s="2" t="str">
        <f t="shared" si="0"/>
        <v/>
      </c>
      <c r="J35" s="2" t="str">
        <f t="shared" si="1"/>
        <v/>
      </c>
      <c r="K35" s="2" t="str">
        <f t="shared" si="2"/>
        <v/>
      </c>
      <c r="N35" s="3">
        <f t="shared" si="3"/>
        <v>0</v>
      </c>
      <c r="O35" s="2">
        <f t="shared" si="4"/>
        <v>0</v>
      </c>
      <c r="Q35" s="2"/>
      <c r="S35" s="2" t="str">
        <f t="shared" si="5"/>
        <v/>
      </c>
      <c r="T35" s="2" t="str">
        <f t="shared" si="6"/>
        <v/>
      </c>
      <c r="U35" s="3"/>
      <c r="V35" s="3"/>
      <c r="Y35" s="2" t="str">
        <f>IF(T35="","",T35*(1-IF(U35="",Settings!$B$7,U35))*(1-IF(V35="",Settings!$B$6,V35)))</f>
        <v/>
      </c>
      <c r="Z35" s="3"/>
      <c r="AA35" s="3"/>
      <c r="AC35" s="2" t="str">
        <f>IF(Y35="","",Y35*IF(Z35="",Settings!$B$4,Z35) + Y35*IF(AA35="",Settings!$B$5,AA35) + R35*IF(AB35="",Settings!$B$6,AB35))</f>
        <v/>
      </c>
      <c r="AD35" s="2" t="str">
        <f t="shared" si="7"/>
        <v/>
      </c>
      <c r="AE35" s="2" t="str">
        <f t="shared" si="8"/>
        <v/>
      </c>
      <c r="AF35" s="3" t="e">
        <f t="shared" si="9"/>
        <v>#VALUE!</v>
      </c>
      <c r="AG35" t="e">
        <f t="shared" si="10"/>
        <v>#VALUE!</v>
      </c>
      <c r="AI35" s="2"/>
      <c r="AJ35" t="str">
        <f t="shared" si="11"/>
        <v/>
      </c>
      <c r="AK35" t="e">
        <f t="shared" si="12"/>
        <v>#VALUE!</v>
      </c>
      <c r="AL35" s="3"/>
      <c r="AM35" t="str">
        <f t="shared" si="13"/>
        <v/>
      </c>
      <c r="AN35" s="2" t="str">
        <f t="shared" si="14"/>
        <v/>
      </c>
      <c r="AO35" t="e">
        <f>IF(AF35="","",IF(AF35&lt;Settings!$B$8,"ROMI below target",IF(AND(Settings!$B$16&lt;&gt;"",AE35&gt;Settings!$B$16),"CAC above allowable",IF(AND(Settings!$B$10&lt;&gt;"",AG35&lt;Settings!$B$10),"Low MER","OK"))))</f>
        <v>#VALUE!</v>
      </c>
    </row>
    <row r="36" spans="5:41" x14ac:dyDescent="0.3">
      <c r="E36" s="2"/>
      <c r="F36" s="2"/>
      <c r="G36" s="2"/>
      <c r="H36" t="str">
        <f>IF(D36="","",XLOOKUP(D36,FX!$A$7:$A$100,FX!$C$7:$C$100,1))</f>
        <v/>
      </c>
      <c r="I36" s="2" t="str">
        <f t="shared" si="0"/>
        <v/>
      </c>
      <c r="J36" s="2" t="str">
        <f t="shared" si="1"/>
        <v/>
      </c>
      <c r="K36" s="2" t="str">
        <f t="shared" si="2"/>
        <v/>
      </c>
      <c r="N36" s="3">
        <f t="shared" si="3"/>
        <v>0</v>
      </c>
      <c r="O36" s="2">
        <f t="shared" si="4"/>
        <v>0</v>
      </c>
      <c r="Q36" s="2"/>
      <c r="S36" s="2" t="str">
        <f t="shared" si="5"/>
        <v/>
      </c>
      <c r="T36" s="2" t="str">
        <f t="shared" si="6"/>
        <v/>
      </c>
      <c r="U36" s="3"/>
      <c r="V36" s="3"/>
      <c r="Y36" s="2" t="str">
        <f>IF(T36="","",T36*(1-IF(U36="",Settings!$B$7,U36))*(1-IF(V36="",Settings!$B$6,V36)))</f>
        <v/>
      </c>
      <c r="Z36" s="3"/>
      <c r="AA36" s="3"/>
      <c r="AC36" s="2" t="str">
        <f>IF(Y36="","",Y36*IF(Z36="",Settings!$B$4,Z36) + Y36*IF(AA36="",Settings!$B$5,AA36) + R36*IF(AB36="",Settings!$B$6,AB36))</f>
        <v/>
      </c>
      <c r="AD36" s="2" t="str">
        <f t="shared" si="7"/>
        <v/>
      </c>
      <c r="AE36" s="2" t="str">
        <f t="shared" si="8"/>
        <v/>
      </c>
      <c r="AF36" s="3" t="e">
        <f t="shared" si="9"/>
        <v>#VALUE!</v>
      </c>
      <c r="AG36" t="e">
        <f t="shared" si="10"/>
        <v>#VALUE!</v>
      </c>
      <c r="AI36" s="2"/>
      <c r="AJ36" t="str">
        <f t="shared" si="11"/>
        <v/>
      </c>
      <c r="AK36" t="e">
        <f t="shared" si="12"/>
        <v>#VALUE!</v>
      </c>
      <c r="AL36" s="3"/>
      <c r="AM36" t="str">
        <f t="shared" si="13"/>
        <v/>
      </c>
      <c r="AN36" s="2" t="str">
        <f t="shared" si="14"/>
        <v/>
      </c>
      <c r="AO36" t="e">
        <f>IF(AF36="","",IF(AF36&lt;Settings!$B$8,"ROMI below target",IF(AND(Settings!$B$16&lt;&gt;"",AE36&gt;Settings!$B$16),"CAC above allowable",IF(AND(Settings!$B$10&lt;&gt;"",AG36&lt;Settings!$B$10),"Low MER","OK"))))</f>
        <v>#VALUE!</v>
      </c>
    </row>
    <row r="37" spans="5:41" x14ac:dyDescent="0.3">
      <c r="E37" s="2"/>
      <c r="F37" s="2"/>
      <c r="G37" s="2"/>
      <c r="H37" t="str">
        <f>IF(D37="","",XLOOKUP(D37,FX!$A$7:$A$100,FX!$C$7:$C$100,1))</f>
        <v/>
      </c>
      <c r="I37" s="2" t="str">
        <f t="shared" si="0"/>
        <v/>
      </c>
      <c r="J37" s="2" t="str">
        <f t="shared" si="1"/>
        <v/>
      </c>
      <c r="K37" s="2" t="str">
        <f t="shared" si="2"/>
        <v/>
      </c>
      <c r="N37" s="3">
        <f t="shared" si="3"/>
        <v>0</v>
      </c>
      <c r="O37" s="2">
        <f t="shared" si="4"/>
        <v>0</v>
      </c>
      <c r="Q37" s="2"/>
      <c r="S37" s="2" t="str">
        <f t="shared" si="5"/>
        <v/>
      </c>
      <c r="T37" s="2" t="str">
        <f t="shared" si="6"/>
        <v/>
      </c>
      <c r="U37" s="3"/>
      <c r="V37" s="3"/>
      <c r="Y37" s="2" t="str">
        <f>IF(T37="","",T37*(1-IF(U37="",Settings!$B$7,U37))*(1-IF(V37="",Settings!$B$6,V37)))</f>
        <v/>
      </c>
      <c r="Z37" s="3"/>
      <c r="AA37" s="3"/>
      <c r="AC37" s="2" t="str">
        <f>IF(Y37="","",Y37*IF(Z37="",Settings!$B$4,Z37) + Y37*IF(AA37="",Settings!$B$5,AA37) + R37*IF(AB37="",Settings!$B$6,AB37))</f>
        <v/>
      </c>
      <c r="AD37" s="2" t="str">
        <f t="shared" si="7"/>
        <v/>
      </c>
      <c r="AE37" s="2" t="str">
        <f t="shared" si="8"/>
        <v/>
      </c>
      <c r="AF37" s="3" t="e">
        <f t="shared" si="9"/>
        <v>#VALUE!</v>
      </c>
      <c r="AG37" t="e">
        <f t="shared" si="10"/>
        <v>#VALUE!</v>
      </c>
      <c r="AI37" s="2"/>
      <c r="AJ37" t="str">
        <f t="shared" si="11"/>
        <v/>
      </c>
      <c r="AK37" t="e">
        <f t="shared" si="12"/>
        <v>#VALUE!</v>
      </c>
      <c r="AL37" s="3"/>
      <c r="AM37" t="str">
        <f t="shared" si="13"/>
        <v/>
      </c>
      <c r="AN37" s="2" t="str">
        <f t="shared" si="14"/>
        <v/>
      </c>
      <c r="AO37" t="e">
        <f>IF(AF37="","",IF(AF37&lt;Settings!$B$8,"ROMI below target",IF(AND(Settings!$B$16&lt;&gt;"",AE37&gt;Settings!$B$16),"CAC above allowable",IF(AND(Settings!$B$10&lt;&gt;"",AG37&lt;Settings!$B$10),"Low MER","OK"))))</f>
        <v>#VALUE!</v>
      </c>
    </row>
    <row r="38" spans="5:41" x14ac:dyDescent="0.3">
      <c r="E38" s="2"/>
      <c r="F38" s="2"/>
      <c r="G38" s="2"/>
      <c r="H38" t="str">
        <f>IF(D38="","",XLOOKUP(D38,FX!$A$7:$A$100,FX!$C$7:$C$100,1))</f>
        <v/>
      </c>
      <c r="I38" s="2" t="str">
        <f t="shared" si="0"/>
        <v/>
      </c>
      <c r="J38" s="2" t="str">
        <f t="shared" si="1"/>
        <v/>
      </c>
      <c r="K38" s="2" t="str">
        <f t="shared" si="2"/>
        <v/>
      </c>
      <c r="N38" s="3">
        <f t="shared" si="3"/>
        <v>0</v>
      </c>
      <c r="O38" s="2">
        <f t="shared" si="4"/>
        <v>0</v>
      </c>
      <c r="Q38" s="2"/>
      <c r="S38" s="2" t="str">
        <f t="shared" si="5"/>
        <v/>
      </c>
      <c r="T38" s="2" t="str">
        <f t="shared" si="6"/>
        <v/>
      </c>
      <c r="U38" s="3"/>
      <c r="V38" s="3"/>
      <c r="Y38" s="2" t="str">
        <f>IF(T38="","",T38*(1-IF(U38="",Settings!$B$7,U38))*(1-IF(V38="",Settings!$B$6,V38)))</f>
        <v/>
      </c>
      <c r="Z38" s="3"/>
      <c r="AA38" s="3"/>
      <c r="AC38" s="2" t="str">
        <f>IF(Y38="","",Y38*IF(Z38="",Settings!$B$4,Z38) + Y38*IF(AA38="",Settings!$B$5,AA38) + R38*IF(AB38="",Settings!$B$6,AB38))</f>
        <v/>
      </c>
      <c r="AD38" s="2" t="str">
        <f t="shared" si="7"/>
        <v/>
      </c>
      <c r="AE38" s="2" t="str">
        <f t="shared" si="8"/>
        <v/>
      </c>
      <c r="AF38" s="3" t="e">
        <f t="shared" si="9"/>
        <v>#VALUE!</v>
      </c>
      <c r="AG38" t="e">
        <f t="shared" si="10"/>
        <v>#VALUE!</v>
      </c>
      <c r="AI38" s="2"/>
      <c r="AJ38" t="str">
        <f t="shared" si="11"/>
        <v/>
      </c>
      <c r="AK38" t="e">
        <f t="shared" si="12"/>
        <v>#VALUE!</v>
      </c>
      <c r="AL38" s="3"/>
      <c r="AM38" t="str">
        <f t="shared" si="13"/>
        <v/>
      </c>
      <c r="AN38" s="2" t="str">
        <f t="shared" si="14"/>
        <v/>
      </c>
      <c r="AO38" t="e">
        <f>IF(AF38="","",IF(AF38&lt;Settings!$B$8,"ROMI below target",IF(AND(Settings!$B$16&lt;&gt;"",AE38&gt;Settings!$B$16),"CAC above allowable",IF(AND(Settings!$B$10&lt;&gt;"",AG38&lt;Settings!$B$10),"Low MER","OK"))))</f>
        <v>#VALUE!</v>
      </c>
    </row>
    <row r="39" spans="5:41" x14ac:dyDescent="0.3">
      <c r="E39" s="2"/>
      <c r="F39" s="2"/>
      <c r="G39" s="2"/>
      <c r="H39" t="str">
        <f>IF(D39="","",XLOOKUP(D39,FX!$A$7:$A$100,FX!$C$7:$C$100,1))</f>
        <v/>
      </c>
      <c r="I39" s="2" t="str">
        <f t="shared" si="0"/>
        <v/>
      </c>
      <c r="J39" s="2" t="str">
        <f t="shared" si="1"/>
        <v/>
      </c>
      <c r="K39" s="2" t="str">
        <f t="shared" si="2"/>
        <v/>
      </c>
      <c r="N39" s="3">
        <f t="shared" si="3"/>
        <v>0</v>
      </c>
      <c r="O39" s="2">
        <f t="shared" si="4"/>
        <v>0</v>
      </c>
      <c r="Q39" s="2"/>
      <c r="S39" s="2" t="str">
        <f t="shared" si="5"/>
        <v/>
      </c>
      <c r="T39" s="2" t="str">
        <f t="shared" si="6"/>
        <v/>
      </c>
      <c r="U39" s="3"/>
      <c r="V39" s="3"/>
      <c r="Y39" s="2" t="str">
        <f>IF(T39="","",T39*(1-IF(U39="",Settings!$B$7,U39))*(1-IF(V39="",Settings!$B$6,V39)))</f>
        <v/>
      </c>
      <c r="Z39" s="3"/>
      <c r="AA39" s="3"/>
      <c r="AC39" s="2" t="str">
        <f>IF(Y39="","",Y39*IF(Z39="",Settings!$B$4,Z39) + Y39*IF(AA39="",Settings!$B$5,AA39) + R39*IF(AB39="",Settings!$B$6,AB39))</f>
        <v/>
      </c>
      <c r="AD39" s="2" t="str">
        <f t="shared" si="7"/>
        <v/>
      </c>
      <c r="AE39" s="2" t="str">
        <f t="shared" si="8"/>
        <v/>
      </c>
      <c r="AF39" s="3" t="e">
        <f t="shared" si="9"/>
        <v>#VALUE!</v>
      </c>
      <c r="AG39" t="e">
        <f t="shared" si="10"/>
        <v>#VALUE!</v>
      </c>
      <c r="AI39" s="2"/>
      <c r="AJ39" t="str">
        <f t="shared" si="11"/>
        <v/>
      </c>
      <c r="AK39" t="e">
        <f t="shared" si="12"/>
        <v>#VALUE!</v>
      </c>
      <c r="AL39" s="3"/>
      <c r="AM39" t="str">
        <f t="shared" si="13"/>
        <v/>
      </c>
      <c r="AN39" s="2" t="str">
        <f t="shared" si="14"/>
        <v/>
      </c>
      <c r="AO39" t="e">
        <f>IF(AF39="","",IF(AF39&lt;Settings!$B$8,"ROMI below target",IF(AND(Settings!$B$16&lt;&gt;"",AE39&gt;Settings!$B$16),"CAC above allowable",IF(AND(Settings!$B$10&lt;&gt;"",AG39&lt;Settings!$B$10),"Low MER","OK"))))</f>
        <v>#VALUE!</v>
      </c>
    </row>
    <row r="40" spans="5:41" x14ac:dyDescent="0.3">
      <c r="E40" s="2"/>
      <c r="F40" s="2"/>
      <c r="G40" s="2"/>
      <c r="H40" t="str">
        <f>IF(D40="","",XLOOKUP(D40,FX!$A$7:$A$100,FX!$C$7:$C$100,1))</f>
        <v/>
      </c>
      <c r="I40" s="2" t="str">
        <f t="shared" si="0"/>
        <v/>
      </c>
      <c r="J40" s="2" t="str">
        <f t="shared" si="1"/>
        <v/>
      </c>
      <c r="K40" s="2" t="str">
        <f t="shared" si="2"/>
        <v/>
      </c>
      <c r="N40" s="3">
        <f t="shared" si="3"/>
        <v>0</v>
      </c>
      <c r="O40" s="2">
        <f t="shared" si="4"/>
        <v>0</v>
      </c>
      <c r="Q40" s="2"/>
      <c r="S40" s="2" t="str">
        <f t="shared" si="5"/>
        <v/>
      </c>
      <c r="T40" s="2" t="str">
        <f t="shared" si="6"/>
        <v/>
      </c>
      <c r="U40" s="3"/>
      <c r="V40" s="3"/>
      <c r="Y40" s="2" t="str">
        <f>IF(T40="","",T40*(1-IF(U40="",Settings!$B$7,U40))*(1-IF(V40="",Settings!$B$6,V40)))</f>
        <v/>
      </c>
      <c r="Z40" s="3"/>
      <c r="AA40" s="3"/>
      <c r="AC40" s="2" t="str">
        <f>IF(Y40="","",Y40*IF(Z40="",Settings!$B$4,Z40) + Y40*IF(AA40="",Settings!$B$5,AA40) + R40*IF(AB40="",Settings!$B$6,AB40))</f>
        <v/>
      </c>
      <c r="AD40" s="2" t="str">
        <f t="shared" si="7"/>
        <v/>
      </c>
      <c r="AE40" s="2" t="str">
        <f t="shared" si="8"/>
        <v/>
      </c>
      <c r="AF40" s="3" t="e">
        <f t="shared" si="9"/>
        <v>#VALUE!</v>
      </c>
      <c r="AG40" t="e">
        <f t="shared" si="10"/>
        <v>#VALUE!</v>
      </c>
      <c r="AI40" s="2"/>
      <c r="AJ40" t="str">
        <f t="shared" si="11"/>
        <v/>
      </c>
      <c r="AK40" t="e">
        <f t="shared" si="12"/>
        <v>#VALUE!</v>
      </c>
      <c r="AL40" s="3"/>
      <c r="AM40" t="str">
        <f t="shared" si="13"/>
        <v/>
      </c>
      <c r="AN40" s="2" t="str">
        <f t="shared" si="14"/>
        <v/>
      </c>
      <c r="AO40" t="e">
        <f>IF(AF40="","",IF(AF40&lt;Settings!$B$8,"ROMI below target",IF(AND(Settings!$B$16&lt;&gt;"",AE40&gt;Settings!$B$16),"CAC above allowable",IF(AND(Settings!$B$10&lt;&gt;"",AG40&lt;Settings!$B$10),"Low MER","OK"))))</f>
        <v>#VALUE!</v>
      </c>
    </row>
    <row r="41" spans="5:41" x14ac:dyDescent="0.3">
      <c r="E41" s="2"/>
      <c r="F41" s="2"/>
      <c r="G41" s="2"/>
      <c r="H41" t="str">
        <f>IF(D41="","",XLOOKUP(D41,FX!$A$7:$A$100,FX!$C$7:$C$100,1))</f>
        <v/>
      </c>
      <c r="I41" s="2" t="str">
        <f t="shared" si="0"/>
        <v/>
      </c>
      <c r="J41" s="2" t="str">
        <f t="shared" si="1"/>
        <v/>
      </c>
      <c r="K41" s="2" t="str">
        <f t="shared" si="2"/>
        <v/>
      </c>
      <c r="N41" s="3">
        <f t="shared" si="3"/>
        <v>0</v>
      </c>
      <c r="O41" s="2">
        <f t="shared" si="4"/>
        <v>0</v>
      </c>
      <c r="Q41" s="2"/>
      <c r="S41" s="2" t="str">
        <f t="shared" si="5"/>
        <v/>
      </c>
      <c r="T41" s="2" t="str">
        <f t="shared" si="6"/>
        <v/>
      </c>
      <c r="U41" s="3"/>
      <c r="V41" s="3"/>
      <c r="Y41" s="2" t="str">
        <f>IF(T41="","",T41*(1-IF(U41="",Settings!$B$7,U41))*(1-IF(V41="",Settings!$B$6,V41)))</f>
        <v/>
      </c>
      <c r="Z41" s="3"/>
      <c r="AA41" s="3"/>
      <c r="AC41" s="2" t="str">
        <f>IF(Y41="","",Y41*IF(Z41="",Settings!$B$4,Z41) + Y41*IF(AA41="",Settings!$B$5,AA41) + R41*IF(AB41="",Settings!$B$6,AB41))</f>
        <v/>
      </c>
      <c r="AD41" s="2" t="str">
        <f t="shared" si="7"/>
        <v/>
      </c>
      <c r="AE41" s="2" t="str">
        <f t="shared" si="8"/>
        <v/>
      </c>
      <c r="AF41" s="3" t="e">
        <f t="shared" si="9"/>
        <v>#VALUE!</v>
      </c>
      <c r="AG41" t="e">
        <f t="shared" si="10"/>
        <v>#VALUE!</v>
      </c>
      <c r="AI41" s="2"/>
      <c r="AJ41" t="str">
        <f t="shared" si="11"/>
        <v/>
      </c>
      <c r="AK41" t="e">
        <f t="shared" si="12"/>
        <v>#VALUE!</v>
      </c>
      <c r="AL41" s="3"/>
      <c r="AM41" t="str">
        <f t="shared" si="13"/>
        <v/>
      </c>
      <c r="AN41" s="2" t="str">
        <f t="shared" si="14"/>
        <v/>
      </c>
      <c r="AO41" t="e">
        <f>IF(AF41="","",IF(AF41&lt;Settings!$B$8,"ROMI below target",IF(AND(Settings!$B$16&lt;&gt;"",AE41&gt;Settings!$B$16),"CAC above allowable",IF(AND(Settings!$B$10&lt;&gt;"",AG41&lt;Settings!$B$10),"Low MER","OK"))))</f>
        <v>#VALUE!</v>
      </c>
    </row>
    <row r="42" spans="5:41" x14ac:dyDescent="0.3">
      <c r="E42" s="2"/>
      <c r="F42" s="2"/>
      <c r="G42" s="2"/>
      <c r="H42" t="str">
        <f>IF(D42="","",XLOOKUP(D42,FX!$A$7:$A$100,FX!$C$7:$C$100,1))</f>
        <v/>
      </c>
      <c r="I42" s="2" t="str">
        <f t="shared" si="0"/>
        <v/>
      </c>
      <c r="J42" s="2" t="str">
        <f t="shared" si="1"/>
        <v/>
      </c>
      <c r="K42" s="2" t="str">
        <f t="shared" si="2"/>
        <v/>
      </c>
      <c r="N42" s="3">
        <f t="shared" si="3"/>
        <v>0</v>
      </c>
      <c r="O42" s="2">
        <f t="shared" si="4"/>
        <v>0</v>
      </c>
      <c r="Q42" s="2"/>
      <c r="S42" s="2" t="str">
        <f t="shared" si="5"/>
        <v/>
      </c>
      <c r="T42" s="2" t="str">
        <f t="shared" si="6"/>
        <v/>
      </c>
      <c r="U42" s="3"/>
      <c r="V42" s="3"/>
      <c r="Y42" s="2" t="str">
        <f>IF(T42="","",T42*(1-IF(U42="",Settings!$B$7,U42))*(1-IF(V42="",Settings!$B$6,V42)))</f>
        <v/>
      </c>
      <c r="Z42" s="3"/>
      <c r="AA42" s="3"/>
      <c r="AC42" s="2" t="str">
        <f>IF(Y42="","",Y42*IF(Z42="",Settings!$B$4,Z42) + Y42*IF(AA42="",Settings!$B$5,AA42) + R42*IF(AB42="",Settings!$B$6,AB42))</f>
        <v/>
      </c>
      <c r="AD42" s="2" t="str">
        <f t="shared" si="7"/>
        <v/>
      </c>
      <c r="AE42" s="2" t="str">
        <f t="shared" si="8"/>
        <v/>
      </c>
      <c r="AF42" s="3" t="e">
        <f t="shared" si="9"/>
        <v>#VALUE!</v>
      </c>
      <c r="AG42" t="e">
        <f t="shared" si="10"/>
        <v>#VALUE!</v>
      </c>
      <c r="AI42" s="2"/>
      <c r="AJ42" t="str">
        <f t="shared" si="11"/>
        <v/>
      </c>
      <c r="AK42" t="e">
        <f t="shared" si="12"/>
        <v>#VALUE!</v>
      </c>
      <c r="AL42" s="3"/>
      <c r="AM42" t="str">
        <f t="shared" si="13"/>
        <v/>
      </c>
      <c r="AN42" s="2" t="str">
        <f t="shared" si="14"/>
        <v/>
      </c>
      <c r="AO42" t="e">
        <f>IF(AF42="","",IF(AF42&lt;Settings!$B$8,"ROMI below target",IF(AND(Settings!$B$16&lt;&gt;"",AE42&gt;Settings!$B$16),"CAC above allowable",IF(AND(Settings!$B$10&lt;&gt;"",AG42&lt;Settings!$B$10),"Low MER","OK"))))</f>
        <v>#VALUE!</v>
      </c>
    </row>
    <row r="43" spans="5:41" x14ac:dyDescent="0.3">
      <c r="E43" s="2"/>
      <c r="F43" s="2"/>
      <c r="G43" s="2"/>
      <c r="H43" t="str">
        <f>IF(D43="","",XLOOKUP(D43,FX!$A$7:$A$100,FX!$C$7:$C$100,1))</f>
        <v/>
      </c>
      <c r="I43" s="2" t="str">
        <f t="shared" si="0"/>
        <v/>
      </c>
      <c r="J43" s="2" t="str">
        <f t="shared" si="1"/>
        <v/>
      </c>
      <c r="K43" s="2" t="str">
        <f t="shared" si="2"/>
        <v/>
      </c>
      <c r="N43" s="3">
        <f t="shared" si="3"/>
        <v>0</v>
      </c>
      <c r="O43" s="2">
        <f t="shared" si="4"/>
        <v>0</v>
      </c>
      <c r="Q43" s="2"/>
      <c r="S43" s="2" t="str">
        <f t="shared" si="5"/>
        <v/>
      </c>
      <c r="T43" s="2" t="str">
        <f t="shared" si="6"/>
        <v/>
      </c>
      <c r="U43" s="3"/>
      <c r="V43" s="3"/>
      <c r="Y43" s="2" t="str">
        <f>IF(T43="","",T43*(1-IF(U43="",Settings!$B$7,U43))*(1-IF(V43="",Settings!$B$6,V43)))</f>
        <v/>
      </c>
      <c r="Z43" s="3"/>
      <c r="AA43" s="3"/>
      <c r="AC43" s="2" t="str">
        <f>IF(Y43="","",Y43*IF(Z43="",Settings!$B$4,Z43) + Y43*IF(AA43="",Settings!$B$5,AA43) + R43*IF(AB43="",Settings!$B$6,AB43))</f>
        <v/>
      </c>
      <c r="AD43" s="2" t="str">
        <f t="shared" si="7"/>
        <v/>
      </c>
      <c r="AE43" s="2" t="str">
        <f t="shared" si="8"/>
        <v/>
      </c>
      <c r="AF43" s="3" t="e">
        <f t="shared" si="9"/>
        <v>#VALUE!</v>
      </c>
      <c r="AG43" t="e">
        <f t="shared" si="10"/>
        <v>#VALUE!</v>
      </c>
      <c r="AI43" s="2"/>
      <c r="AJ43" t="str">
        <f t="shared" si="11"/>
        <v/>
      </c>
      <c r="AK43" t="e">
        <f t="shared" si="12"/>
        <v>#VALUE!</v>
      </c>
      <c r="AL43" s="3"/>
      <c r="AM43" t="str">
        <f t="shared" si="13"/>
        <v/>
      </c>
      <c r="AN43" s="2" t="str">
        <f t="shared" si="14"/>
        <v/>
      </c>
      <c r="AO43" t="e">
        <f>IF(AF43="","",IF(AF43&lt;Settings!$B$8,"ROMI below target",IF(AND(Settings!$B$16&lt;&gt;"",AE43&gt;Settings!$B$16),"CAC above allowable",IF(AND(Settings!$B$10&lt;&gt;"",AG43&lt;Settings!$B$10),"Low MER","OK"))))</f>
        <v>#VALUE!</v>
      </c>
    </row>
    <row r="44" spans="5:41" x14ac:dyDescent="0.3">
      <c r="E44" s="2"/>
      <c r="F44" s="2"/>
      <c r="G44" s="2"/>
      <c r="H44" t="str">
        <f>IF(D44="","",XLOOKUP(D44,FX!$A$7:$A$100,FX!$C$7:$C$100,1))</f>
        <v/>
      </c>
      <c r="I44" s="2" t="str">
        <f t="shared" si="0"/>
        <v/>
      </c>
      <c r="J44" s="2" t="str">
        <f t="shared" si="1"/>
        <v/>
      </c>
      <c r="K44" s="2" t="str">
        <f t="shared" si="2"/>
        <v/>
      </c>
      <c r="N44" s="3">
        <f t="shared" si="3"/>
        <v>0</v>
      </c>
      <c r="O44" s="2">
        <f t="shared" si="4"/>
        <v>0</v>
      </c>
      <c r="Q44" s="2"/>
      <c r="S44" s="2" t="str">
        <f t="shared" si="5"/>
        <v/>
      </c>
      <c r="T44" s="2" t="str">
        <f t="shared" si="6"/>
        <v/>
      </c>
      <c r="U44" s="3"/>
      <c r="V44" s="3"/>
      <c r="Y44" s="2" t="str">
        <f>IF(T44="","",T44*(1-IF(U44="",Settings!$B$7,U44))*(1-IF(V44="",Settings!$B$6,V44)))</f>
        <v/>
      </c>
      <c r="Z44" s="3"/>
      <c r="AA44" s="3"/>
      <c r="AC44" s="2" t="str">
        <f>IF(Y44="","",Y44*IF(Z44="",Settings!$B$4,Z44) + Y44*IF(AA44="",Settings!$B$5,AA44) + R44*IF(AB44="",Settings!$B$6,AB44))</f>
        <v/>
      </c>
      <c r="AD44" s="2" t="str">
        <f t="shared" si="7"/>
        <v/>
      </c>
      <c r="AE44" s="2" t="str">
        <f t="shared" si="8"/>
        <v/>
      </c>
      <c r="AF44" s="3" t="e">
        <f t="shared" si="9"/>
        <v>#VALUE!</v>
      </c>
      <c r="AG44" t="e">
        <f t="shared" si="10"/>
        <v>#VALUE!</v>
      </c>
      <c r="AI44" s="2"/>
      <c r="AJ44" t="str">
        <f t="shared" si="11"/>
        <v/>
      </c>
      <c r="AK44" t="e">
        <f t="shared" si="12"/>
        <v>#VALUE!</v>
      </c>
      <c r="AL44" s="3"/>
      <c r="AM44" t="str">
        <f t="shared" si="13"/>
        <v/>
      </c>
      <c r="AN44" s="2" t="str">
        <f t="shared" si="14"/>
        <v/>
      </c>
      <c r="AO44" t="e">
        <f>IF(AF44="","",IF(AF44&lt;Settings!$B$8,"ROMI below target",IF(AND(Settings!$B$16&lt;&gt;"",AE44&gt;Settings!$B$16),"CAC above allowable",IF(AND(Settings!$B$10&lt;&gt;"",AG44&lt;Settings!$B$10),"Low MER","OK"))))</f>
        <v>#VALUE!</v>
      </c>
    </row>
    <row r="45" spans="5:41" x14ac:dyDescent="0.3">
      <c r="E45" s="2"/>
      <c r="F45" s="2"/>
      <c r="G45" s="2"/>
      <c r="H45" t="str">
        <f>IF(D45="","",XLOOKUP(D45,FX!$A$7:$A$100,FX!$C$7:$C$100,1))</f>
        <v/>
      </c>
      <c r="I45" s="2" t="str">
        <f t="shared" si="0"/>
        <v/>
      </c>
      <c r="J45" s="2" t="str">
        <f t="shared" si="1"/>
        <v/>
      </c>
      <c r="K45" s="2" t="str">
        <f t="shared" si="2"/>
        <v/>
      </c>
      <c r="N45" s="3">
        <f t="shared" si="3"/>
        <v>0</v>
      </c>
      <c r="O45" s="2">
        <f t="shared" si="4"/>
        <v>0</v>
      </c>
      <c r="Q45" s="2"/>
      <c r="S45" s="2" t="str">
        <f t="shared" si="5"/>
        <v/>
      </c>
      <c r="T45" s="2" t="str">
        <f t="shared" si="6"/>
        <v/>
      </c>
      <c r="U45" s="3"/>
      <c r="V45" s="3"/>
      <c r="Y45" s="2" t="str">
        <f>IF(T45="","",T45*(1-IF(U45="",Settings!$B$7,U45))*(1-IF(V45="",Settings!$B$6,V45)))</f>
        <v/>
      </c>
      <c r="Z45" s="3"/>
      <c r="AA45" s="3"/>
      <c r="AC45" s="2" t="str">
        <f>IF(Y45="","",Y45*IF(Z45="",Settings!$B$4,Z45) + Y45*IF(AA45="",Settings!$B$5,AA45) + R45*IF(AB45="",Settings!$B$6,AB45))</f>
        <v/>
      </c>
      <c r="AD45" s="2" t="str">
        <f t="shared" si="7"/>
        <v/>
      </c>
      <c r="AE45" s="2" t="str">
        <f t="shared" si="8"/>
        <v/>
      </c>
      <c r="AF45" s="3" t="e">
        <f t="shared" si="9"/>
        <v>#VALUE!</v>
      </c>
      <c r="AG45" t="e">
        <f t="shared" si="10"/>
        <v>#VALUE!</v>
      </c>
      <c r="AI45" s="2"/>
      <c r="AJ45" t="str">
        <f t="shared" si="11"/>
        <v/>
      </c>
      <c r="AK45" t="e">
        <f t="shared" si="12"/>
        <v>#VALUE!</v>
      </c>
      <c r="AL45" s="3"/>
      <c r="AM45" t="str">
        <f t="shared" si="13"/>
        <v/>
      </c>
      <c r="AN45" s="2" t="str">
        <f t="shared" si="14"/>
        <v/>
      </c>
      <c r="AO45" t="e">
        <f>IF(AF45="","",IF(AF45&lt;Settings!$B$8,"ROMI below target",IF(AND(Settings!$B$16&lt;&gt;"",AE45&gt;Settings!$B$16),"CAC above allowable",IF(AND(Settings!$B$10&lt;&gt;"",AG45&lt;Settings!$B$10),"Low MER","OK"))))</f>
        <v>#VALUE!</v>
      </c>
    </row>
    <row r="46" spans="5:41" x14ac:dyDescent="0.3">
      <c r="E46" s="2"/>
      <c r="F46" s="2"/>
      <c r="G46" s="2"/>
      <c r="H46" t="str">
        <f>IF(D46="","",XLOOKUP(D46,FX!$A$7:$A$100,FX!$C$7:$C$100,1))</f>
        <v/>
      </c>
      <c r="I46" s="2" t="str">
        <f t="shared" si="0"/>
        <v/>
      </c>
      <c r="J46" s="2" t="str">
        <f t="shared" si="1"/>
        <v/>
      </c>
      <c r="K46" s="2" t="str">
        <f t="shared" si="2"/>
        <v/>
      </c>
      <c r="N46" s="3">
        <f t="shared" si="3"/>
        <v>0</v>
      </c>
      <c r="O46" s="2">
        <f t="shared" si="4"/>
        <v>0</v>
      </c>
      <c r="Q46" s="2"/>
      <c r="S46" s="2" t="str">
        <f t="shared" si="5"/>
        <v/>
      </c>
      <c r="T46" s="2" t="str">
        <f t="shared" si="6"/>
        <v/>
      </c>
      <c r="U46" s="3"/>
      <c r="V46" s="3"/>
      <c r="Y46" s="2" t="str">
        <f>IF(T46="","",T46*(1-IF(U46="",Settings!$B$7,U46))*(1-IF(V46="",Settings!$B$6,V46)))</f>
        <v/>
      </c>
      <c r="Z46" s="3"/>
      <c r="AA46" s="3"/>
      <c r="AC46" s="2" t="str">
        <f>IF(Y46="","",Y46*IF(Z46="",Settings!$B$4,Z46) + Y46*IF(AA46="",Settings!$B$5,AA46) + R46*IF(AB46="",Settings!$B$6,AB46))</f>
        <v/>
      </c>
      <c r="AD46" s="2" t="str">
        <f t="shared" si="7"/>
        <v/>
      </c>
      <c r="AE46" s="2" t="str">
        <f t="shared" si="8"/>
        <v/>
      </c>
      <c r="AF46" s="3" t="e">
        <f t="shared" si="9"/>
        <v>#VALUE!</v>
      </c>
      <c r="AG46" t="e">
        <f t="shared" si="10"/>
        <v>#VALUE!</v>
      </c>
      <c r="AI46" s="2"/>
      <c r="AJ46" t="str">
        <f t="shared" si="11"/>
        <v/>
      </c>
      <c r="AK46" t="e">
        <f t="shared" si="12"/>
        <v>#VALUE!</v>
      </c>
      <c r="AL46" s="3"/>
      <c r="AM46" t="str">
        <f t="shared" si="13"/>
        <v/>
      </c>
      <c r="AN46" s="2" t="str">
        <f t="shared" si="14"/>
        <v/>
      </c>
      <c r="AO46" t="e">
        <f>IF(AF46="","",IF(AF46&lt;Settings!$B$8,"ROMI below target",IF(AND(Settings!$B$16&lt;&gt;"",AE46&gt;Settings!$B$16),"CAC above allowable",IF(AND(Settings!$B$10&lt;&gt;"",AG46&lt;Settings!$B$10),"Low MER","OK"))))</f>
        <v>#VALUE!</v>
      </c>
    </row>
    <row r="47" spans="5:41" x14ac:dyDescent="0.3">
      <c r="E47" s="2"/>
      <c r="F47" s="2"/>
      <c r="G47" s="2"/>
      <c r="H47" t="str">
        <f>IF(D47="","",XLOOKUP(D47,FX!$A$7:$A$100,FX!$C$7:$C$100,1))</f>
        <v/>
      </c>
      <c r="I47" s="2" t="str">
        <f t="shared" si="0"/>
        <v/>
      </c>
      <c r="J47" s="2" t="str">
        <f t="shared" si="1"/>
        <v/>
      </c>
      <c r="K47" s="2" t="str">
        <f t="shared" si="2"/>
        <v/>
      </c>
      <c r="N47" s="3">
        <f t="shared" si="3"/>
        <v>0</v>
      </c>
      <c r="O47" s="2">
        <f t="shared" si="4"/>
        <v>0</v>
      </c>
      <c r="Q47" s="2"/>
      <c r="S47" s="2" t="str">
        <f t="shared" si="5"/>
        <v/>
      </c>
      <c r="T47" s="2" t="str">
        <f t="shared" si="6"/>
        <v/>
      </c>
      <c r="U47" s="3"/>
      <c r="V47" s="3"/>
      <c r="Y47" s="2" t="str">
        <f>IF(T47="","",T47*(1-IF(U47="",Settings!$B$7,U47))*(1-IF(V47="",Settings!$B$6,V47)))</f>
        <v/>
      </c>
      <c r="Z47" s="3"/>
      <c r="AA47" s="3"/>
      <c r="AC47" s="2" t="str">
        <f>IF(Y47="","",Y47*IF(Z47="",Settings!$B$4,Z47) + Y47*IF(AA47="",Settings!$B$5,AA47) + R47*IF(AB47="",Settings!$B$6,AB47))</f>
        <v/>
      </c>
      <c r="AD47" s="2" t="str">
        <f t="shared" si="7"/>
        <v/>
      </c>
      <c r="AE47" s="2" t="str">
        <f t="shared" si="8"/>
        <v/>
      </c>
      <c r="AF47" s="3" t="e">
        <f t="shared" si="9"/>
        <v>#VALUE!</v>
      </c>
      <c r="AG47" t="e">
        <f t="shared" si="10"/>
        <v>#VALUE!</v>
      </c>
      <c r="AI47" s="2"/>
      <c r="AJ47" t="str">
        <f t="shared" si="11"/>
        <v/>
      </c>
      <c r="AK47" t="e">
        <f t="shared" si="12"/>
        <v>#VALUE!</v>
      </c>
      <c r="AL47" s="3"/>
      <c r="AM47" t="str">
        <f t="shared" si="13"/>
        <v/>
      </c>
      <c r="AN47" s="2" t="str">
        <f t="shared" si="14"/>
        <v/>
      </c>
      <c r="AO47" t="e">
        <f>IF(AF47="","",IF(AF47&lt;Settings!$B$8,"ROMI below target",IF(AND(Settings!$B$16&lt;&gt;"",AE47&gt;Settings!$B$16),"CAC above allowable",IF(AND(Settings!$B$10&lt;&gt;"",AG47&lt;Settings!$B$10),"Low MER","OK"))))</f>
        <v>#VALUE!</v>
      </c>
    </row>
    <row r="48" spans="5:41" x14ac:dyDescent="0.3">
      <c r="E48" s="2"/>
      <c r="F48" s="2"/>
      <c r="G48" s="2"/>
      <c r="H48" t="str">
        <f>IF(D48="","",XLOOKUP(D48,FX!$A$7:$A$100,FX!$C$7:$C$100,1))</f>
        <v/>
      </c>
      <c r="I48" s="2" t="str">
        <f t="shared" si="0"/>
        <v/>
      </c>
      <c r="J48" s="2" t="str">
        <f t="shared" si="1"/>
        <v/>
      </c>
      <c r="K48" s="2" t="str">
        <f t="shared" si="2"/>
        <v/>
      </c>
      <c r="N48" s="3">
        <f t="shared" si="3"/>
        <v>0</v>
      </c>
      <c r="O48" s="2">
        <f t="shared" si="4"/>
        <v>0</v>
      </c>
      <c r="Q48" s="2"/>
      <c r="S48" s="2" t="str">
        <f t="shared" si="5"/>
        <v/>
      </c>
      <c r="T48" s="2" t="str">
        <f t="shared" si="6"/>
        <v/>
      </c>
      <c r="U48" s="3"/>
      <c r="V48" s="3"/>
      <c r="Y48" s="2" t="str">
        <f>IF(T48="","",T48*(1-IF(U48="",Settings!$B$7,U48))*(1-IF(V48="",Settings!$B$6,V48)))</f>
        <v/>
      </c>
      <c r="Z48" s="3"/>
      <c r="AA48" s="3"/>
      <c r="AC48" s="2" t="str">
        <f>IF(Y48="","",Y48*IF(Z48="",Settings!$B$4,Z48) + Y48*IF(AA48="",Settings!$B$5,AA48) + R48*IF(AB48="",Settings!$B$6,AB48))</f>
        <v/>
      </c>
      <c r="AD48" s="2" t="str">
        <f t="shared" si="7"/>
        <v/>
      </c>
      <c r="AE48" s="2" t="str">
        <f t="shared" si="8"/>
        <v/>
      </c>
      <c r="AF48" s="3" t="e">
        <f t="shared" si="9"/>
        <v>#VALUE!</v>
      </c>
      <c r="AG48" t="e">
        <f t="shared" si="10"/>
        <v>#VALUE!</v>
      </c>
      <c r="AI48" s="2"/>
      <c r="AJ48" t="str">
        <f t="shared" si="11"/>
        <v/>
      </c>
      <c r="AK48" t="e">
        <f t="shared" si="12"/>
        <v>#VALUE!</v>
      </c>
      <c r="AL48" s="3"/>
      <c r="AM48" t="str">
        <f t="shared" si="13"/>
        <v/>
      </c>
      <c r="AN48" s="2" t="str">
        <f t="shared" si="14"/>
        <v/>
      </c>
      <c r="AO48" t="e">
        <f>IF(AF48="","",IF(AF48&lt;Settings!$B$8,"ROMI below target",IF(AND(Settings!$B$16&lt;&gt;"",AE48&gt;Settings!$B$16),"CAC above allowable",IF(AND(Settings!$B$10&lt;&gt;"",AG48&lt;Settings!$B$10),"Low MER","OK"))))</f>
        <v>#VALUE!</v>
      </c>
    </row>
    <row r="49" spans="5:41" x14ac:dyDescent="0.3">
      <c r="E49" s="2"/>
      <c r="F49" s="2"/>
      <c r="G49" s="2"/>
      <c r="H49" t="str">
        <f>IF(D49="","",XLOOKUP(D49,FX!$A$7:$A$100,FX!$C$7:$C$100,1))</f>
        <v/>
      </c>
      <c r="I49" s="2" t="str">
        <f t="shared" si="0"/>
        <v/>
      </c>
      <c r="J49" s="2" t="str">
        <f t="shared" si="1"/>
        <v/>
      </c>
      <c r="K49" s="2" t="str">
        <f t="shared" si="2"/>
        <v/>
      </c>
      <c r="N49" s="3">
        <f t="shared" si="3"/>
        <v>0</v>
      </c>
      <c r="O49" s="2">
        <f t="shared" si="4"/>
        <v>0</v>
      </c>
      <c r="Q49" s="2"/>
      <c r="S49" s="2" t="str">
        <f t="shared" si="5"/>
        <v/>
      </c>
      <c r="T49" s="2" t="str">
        <f t="shared" si="6"/>
        <v/>
      </c>
      <c r="U49" s="3"/>
      <c r="V49" s="3"/>
      <c r="Y49" s="2" t="str">
        <f>IF(T49="","",T49*(1-IF(U49="",Settings!$B$7,U49))*(1-IF(V49="",Settings!$B$6,V49)))</f>
        <v/>
      </c>
      <c r="Z49" s="3"/>
      <c r="AA49" s="3"/>
      <c r="AC49" s="2" t="str">
        <f>IF(Y49="","",Y49*IF(Z49="",Settings!$B$4,Z49) + Y49*IF(AA49="",Settings!$B$5,AA49) + R49*IF(AB49="",Settings!$B$6,AB49))</f>
        <v/>
      </c>
      <c r="AD49" s="2" t="str">
        <f t="shared" si="7"/>
        <v/>
      </c>
      <c r="AE49" s="2" t="str">
        <f t="shared" si="8"/>
        <v/>
      </c>
      <c r="AF49" s="3" t="e">
        <f t="shared" si="9"/>
        <v>#VALUE!</v>
      </c>
      <c r="AG49" t="e">
        <f t="shared" si="10"/>
        <v>#VALUE!</v>
      </c>
      <c r="AI49" s="2"/>
      <c r="AJ49" t="str">
        <f t="shared" si="11"/>
        <v/>
      </c>
      <c r="AK49" t="e">
        <f t="shared" si="12"/>
        <v>#VALUE!</v>
      </c>
      <c r="AL49" s="3"/>
      <c r="AM49" t="str">
        <f t="shared" si="13"/>
        <v/>
      </c>
      <c r="AN49" s="2" t="str">
        <f t="shared" si="14"/>
        <v/>
      </c>
      <c r="AO49" t="e">
        <f>IF(AF49="","",IF(AF49&lt;Settings!$B$8,"ROMI below target",IF(AND(Settings!$B$16&lt;&gt;"",AE49&gt;Settings!$B$16),"CAC above allowable",IF(AND(Settings!$B$10&lt;&gt;"",AG49&lt;Settings!$B$10),"Low MER","OK"))))</f>
        <v>#VALUE!</v>
      </c>
    </row>
    <row r="50" spans="5:41" x14ac:dyDescent="0.3">
      <c r="E50" s="2"/>
      <c r="F50" s="2"/>
      <c r="G50" s="2"/>
      <c r="H50" t="str">
        <f>IF(D50="","",XLOOKUP(D50,FX!$A$7:$A$100,FX!$C$7:$C$100,1))</f>
        <v/>
      </c>
      <c r="I50" s="2" t="str">
        <f t="shared" si="0"/>
        <v/>
      </c>
      <c r="J50" s="2" t="str">
        <f t="shared" si="1"/>
        <v/>
      </c>
      <c r="K50" s="2" t="str">
        <f t="shared" si="2"/>
        <v/>
      </c>
      <c r="N50" s="3">
        <f t="shared" si="3"/>
        <v>0</v>
      </c>
      <c r="O50" s="2">
        <f t="shared" si="4"/>
        <v>0</v>
      </c>
      <c r="Q50" s="2"/>
      <c r="S50" s="2" t="str">
        <f t="shared" si="5"/>
        <v/>
      </c>
      <c r="T50" s="2" t="str">
        <f t="shared" si="6"/>
        <v/>
      </c>
      <c r="U50" s="3"/>
      <c r="V50" s="3"/>
      <c r="Y50" s="2" t="str">
        <f>IF(T50="","",T50*(1-IF(U50="",Settings!$B$7,U50))*(1-IF(V50="",Settings!$B$6,V50)))</f>
        <v/>
      </c>
      <c r="Z50" s="3"/>
      <c r="AA50" s="3"/>
      <c r="AC50" s="2" t="str">
        <f>IF(Y50="","",Y50*IF(Z50="",Settings!$B$4,Z50) + Y50*IF(AA50="",Settings!$B$5,AA50) + R50*IF(AB50="",Settings!$B$6,AB50))</f>
        <v/>
      </c>
      <c r="AD50" s="2" t="str">
        <f t="shared" si="7"/>
        <v/>
      </c>
      <c r="AE50" s="2" t="str">
        <f t="shared" si="8"/>
        <v/>
      </c>
      <c r="AF50" s="3" t="e">
        <f t="shared" si="9"/>
        <v>#VALUE!</v>
      </c>
      <c r="AG50" t="e">
        <f t="shared" si="10"/>
        <v>#VALUE!</v>
      </c>
      <c r="AI50" s="2"/>
      <c r="AJ50" t="str">
        <f t="shared" si="11"/>
        <v/>
      </c>
      <c r="AK50" t="e">
        <f t="shared" si="12"/>
        <v>#VALUE!</v>
      </c>
      <c r="AL50" s="3"/>
      <c r="AM50" t="str">
        <f t="shared" si="13"/>
        <v/>
      </c>
      <c r="AN50" s="2" t="str">
        <f t="shared" si="14"/>
        <v/>
      </c>
      <c r="AO50" t="e">
        <f>IF(AF50="","",IF(AF50&lt;Settings!$B$8,"ROMI below target",IF(AND(Settings!$B$16&lt;&gt;"",AE50&gt;Settings!$B$16),"CAC above allowable",IF(AND(Settings!$B$10&lt;&gt;"",AG50&lt;Settings!$B$10),"Low MER","OK"))))</f>
        <v>#VALUE!</v>
      </c>
    </row>
    <row r="51" spans="5:41" x14ac:dyDescent="0.3">
      <c r="E51" s="2"/>
      <c r="F51" s="2"/>
      <c r="G51" s="2"/>
      <c r="H51" t="str">
        <f>IF(D51="","",XLOOKUP(D51,FX!$A$7:$A$100,FX!$C$7:$C$100,1))</f>
        <v/>
      </c>
      <c r="I51" s="2" t="str">
        <f t="shared" si="0"/>
        <v/>
      </c>
      <c r="J51" s="2" t="str">
        <f t="shared" si="1"/>
        <v/>
      </c>
      <c r="K51" s="2" t="str">
        <f t="shared" si="2"/>
        <v/>
      </c>
      <c r="N51" s="3">
        <f t="shared" si="3"/>
        <v>0</v>
      </c>
      <c r="O51" s="2">
        <f t="shared" si="4"/>
        <v>0</v>
      </c>
      <c r="Q51" s="2"/>
      <c r="S51" s="2" t="str">
        <f t="shared" si="5"/>
        <v/>
      </c>
      <c r="T51" s="2" t="str">
        <f t="shared" si="6"/>
        <v/>
      </c>
      <c r="U51" s="3"/>
      <c r="V51" s="3"/>
      <c r="Y51" s="2" t="str">
        <f>IF(T51="","",T51*(1-IF(U51="",Settings!$B$7,U51))*(1-IF(V51="",Settings!$B$6,V51)))</f>
        <v/>
      </c>
      <c r="Z51" s="3"/>
      <c r="AA51" s="3"/>
      <c r="AC51" s="2" t="str">
        <f>IF(Y51="","",Y51*IF(Z51="",Settings!$B$4,Z51) + Y51*IF(AA51="",Settings!$B$5,AA51) + R51*IF(AB51="",Settings!$B$6,AB51))</f>
        <v/>
      </c>
      <c r="AD51" s="2" t="str">
        <f t="shared" si="7"/>
        <v/>
      </c>
      <c r="AE51" s="2" t="str">
        <f t="shared" si="8"/>
        <v/>
      </c>
      <c r="AF51" s="3" t="e">
        <f t="shared" si="9"/>
        <v>#VALUE!</v>
      </c>
      <c r="AG51" t="e">
        <f t="shared" si="10"/>
        <v>#VALUE!</v>
      </c>
      <c r="AI51" s="2"/>
      <c r="AJ51" t="str">
        <f t="shared" si="11"/>
        <v/>
      </c>
      <c r="AK51" t="e">
        <f t="shared" si="12"/>
        <v>#VALUE!</v>
      </c>
      <c r="AL51" s="3"/>
      <c r="AM51" t="str">
        <f t="shared" si="13"/>
        <v/>
      </c>
      <c r="AN51" s="2" t="str">
        <f t="shared" si="14"/>
        <v/>
      </c>
      <c r="AO51" t="e">
        <f>IF(AF51="","",IF(AF51&lt;Settings!$B$8,"ROMI below target",IF(AND(Settings!$B$16&lt;&gt;"",AE51&gt;Settings!$B$16),"CAC above allowable",IF(AND(Settings!$B$10&lt;&gt;"",AG51&lt;Settings!$B$10),"Low MER","OK"))))</f>
        <v>#VALUE!</v>
      </c>
    </row>
    <row r="52" spans="5:41" x14ac:dyDescent="0.3">
      <c r="E52" s="2"/>
      <c r="F52" s="2"/>
      <c r="G52" s="2"/>
      <c r="H52" t="str">
        <f>IF(D52="","",XLOOKUP(D52,FX!$A$7:$A$100,FX!$C$7:$C$100,1))</f>
        <v/>
      </c>
      <c r="I52" s="2" t="str">
        <f t="shared" si="0"/>
        <v/>
      </c>
      <c r="J52" s="2" t="str">
        <f t="shared" si="1"/>
        <v/>
      </c>
      <c r="K52" s="2" t="str">
        <f t="shared" si="2"/>
        <v/>
      </c>
      <c r="N52" s="3">
        <f t="shared" si="3"/>
        <v>0</v>
      </c>
      <c r="O52" s="2">
        <f t="shared" si="4"/>
        <v>0</v>
      </c>
      <c r="Q52" s="2"/>
      <c r="S52" s="2" t="str">
        <f t="shared" si="5"/>
        <v/>
      </c>
      <c r="T52" s="2" t="str">
        <f t="shared" si="6"/>
        <v/>
      </c>
      <c r="U52" s="3"/>
      <c r="V52" s="3"/>
      <c r="Y52" s="2" t="str">
        <f>IF(T52="","",T52*(1-IF(U52="",Settings!$B$7,U52))*(1-IF(V52="",Settings!$B$6,V52)))</f>
        <v/>
      </c>
      <c r="Z52" s="3"/>
      <c r="AA52" s="3"/>
      <c r="AC52" s="2" t="str">
        <f>IF(Y52="","",Y52*IF(Z52="",Settings!$B$4,Z52) + Y52*IF(AA52="",Settings!$B$5,AA52) + R52*IF(AB52="",Settings!$B$6,AB52))</f>
        <v/>
      </c>
      <c r="AD52" s="2" t="str">
        <f t="shared" si="7"/>
        <v/>
      </c>
      <c r="AE52" s="2" t="str">
        <f t="shared" si="8"/>
        <v/>
      </c>
      <c r="AF52" s="3" t="e">
        <f t="shared" si="9"/>
        <v>#VALUE!</v>
      </c>
      <c r="AG52" t="e">
        <f t="shared" si="10"/>
        <v>#VALUE!</v>
      </c>
      <c r="AI52" s="2"/>
      <c r="AJ52" t="str">
        <f t="shared" si="11"/>
        <v/>
      </c>
      <c r="AK52" t="e">
        <f t="shared" si="12"/>
        <v>#VALUE!</v>
      </c>
      <c r="AL52" s="3"/>
      <c r="AM52" t="str">
        <f t="shared" si="13"/>
        <v/>
      </c>
      <c r="AN52" s="2" t="str">
        <f t="shared" si="14"/>
        <v/>
      </c>
      <c r="AO52" t="e">
        <f>IF(AF52="","",IF(AF52&lt;Settings!$B$8,"ROMI below target",IF(AND(Settings!$B$16&lt;&gt;"",AE52&gt;Settings!$B$16),"CAC above allowable",IF(AND(Settings!$B$10&lt;&gt;"",AG52&lt;Settings!$B$10),"Low MER","OK"))))</f>
        <v>#VALUE!</v>
      </c>
    </row>
    <row r="53" spans="5:41" x14ac:dyDescent="0.3">
      <c r="E53" s="2"/>
      <c r="F53" s="2"/>
      <c r="G53" s="2"/>
      <c r="H53" t="str">
        <f>IF(D53="","",XLOOKUP(D53,FX!$A$7:$A$100,FX!$C$7:$C$100,1))</f>
        <v/>
      </c>
      <c r="I53" s="2" t="str">
        <f t="shared" si="0"/>
        <v/>
      </c>
      <c r="J53" s="2" t="str">
        <f t="shared" si="1"/>
        <v/>
      </c>
      <c r="K53" s="2" t="str">
        <f t="shared" si="2"/>
        <v/>
      </c>
      <c r="N53" s="3">
        <f t="shared" si="3"/>
        <v>0</v>
      </c>
      <c r="O53" s="2">
        <f t="shared" si="4"/>
        <v>0</v>
      </c>
      <c r="Q53" s="2"/>
      <c r="S53" s="2" t="str">
        <f t="shared" si="5"/>
        <v/>
      </c>
      <c r="T53" s="2" t="str">
        <f t="shared" si="6"/>
        <v/>
      </c>
      <c r="U53" s="3"/>
      <c r="V53" s="3"/>
      <c r="Y53" s="2" t="str">
        <f>IF(T53="","",T53*(1-IF(U53="",Settings!$B$7,U53))*(1-IF(V53="",Settings!$B$6,V53)))</f>
        <v/>
      </c>
      <c r="Z53" s="3"/>
      <c r="AA53" s="3"/>
      <c r="AC53" s="2" t="str">
        <f>IF(Y53="","",Y53*IF(Z53="",Settings!$B$4,Z53) + Y53*IF(AA53="",Settings!$B$5,AA53) + R53*IF(AB53="",Settings!$B$6,AB53))</f>
        <v/>
      </c>
      <c r="AD53" s="2" t="str">
        <f t="shared" si="7"/>
        <v/>
      </c>
      <c r="AE53" s="2" t="str">
        <f t="shared" si="8"/>
        <v/>
      </c>
      <c r="AF53" s="3" t="e">
        <f t="shared" si="9"/>
        <v>#VALUE!</v>
      </c>
      <c r="AG53" t="e">
        <f t="shared" si="10"/>
        <v>#VALUE!</v>
      </c>
      <c r="AI53" s="2"/>
      <c r="AJ53" t="str">
        <f t="shared" si="11"/>
        <v/>
      </c>
      <c r="AK53" t="e">
        <f t="shared" si="12"/>
        <v>#VALUE!</v>
      </c>
      <c r="AL53" s="3"/>
      <c r="AM53" t="str">
        <f t="shared" si="13"/>
        <v/>
      </c>
      <c r="AN53" s="2" t="str">
        <f t="shared" si="14"/>
        <v/>
      </c>
      <c r="AO53" t="e">
        <f>IF(AF53="","",IF(AF53&lt;Settings!$B$8,"ROMI below target",IF(AND(Settings!$B$16&lt;&gt;"",AE53&gt;Settings!$B$16),"CAC above allowable",IF(AND(Settings!$B$10&lt;&gt;"",AG53&lt;Settings!$B$10),"Low MER","OK"))))</f>
        <v>#VALUE!</v>
      </c>
    </row>
    <row r="54" spans="5:41" x14ac:dyDescent="0.3">
      <c r="E54" s="2"/>
      <c r="F54" s="2"/>
      <c r="G54" s="2"/>
      <c r="H54" t="str">
        <f>IF(D54="","",XLOOKUP(D54,FX!$A$7:$A$100,FX!$C$7:$C$100,1))</f>
        <v/>
      </c>
      <c r="I54" s="2" t="str">
        <f t="shared" si="0"/>
        <v/>
      </c>
      <c r="J54" s="2" t="str">
        <f t="shared" si="1"/>
        <v/>
      </c>
      <c r="K54" s="2" t="str">
        <f t="shared" si="2"/>
        <v/>
      </c>
      <c r="N54" s="3">
        <f t="shared" si="3"/>
        <v>0</v>
      </c>
      <c r="O54" s="2">
        <f t="shared" si="4"/>
        <v>0</v>
      </c>
      <c r="Q54" s="2"/>
      <c r="S54" s="2" t="str">
        <f t="shared" si="5"/>
        <v/>
      </c>
      <c r="T54" s="2" t="str">
        <f t="shared" si="6"/>
        <v/>
      </c>
      <c r="U54" s="3"/>
      <c r="V54" s="3"/>
      <c r="Y54" s="2" t="str">
        <f>IF(T54="","",T54*(1-IF(U54="",Settings!$B$7,U54))*(1-IF(V54="",Settings!$B$6,V54)))</f>
        <v/>
      </c>
      <c r="Z54" s="3"/>
      <c r="AA54" s="3"/>
      <c r="AC54" s="2" t="str">
        <f>IF(Y54="","",Y54*IF(Z54="",Settings!$B$4,Z54) + Y54*IF(AA54="",Settings!$B$5,AA54) + R54*IF(AB54="",Settings!$B$6,AB54))</f>
        <v/>
      </c>
      <c r="AD54" s="2" t="str">
        <f t="shared" si="7"/>
        <v/>
      </c>
      <c r="AE54" s="2" t="str">
        <f t="shared" si="8"/>
        <v/>
      </c>
      <c r="AF54" s="3" t="e">
        <f t="shared" si="9"/>
        <v>#VALUE!</v>
      </c>
      <c r="AG54" t="e">
        <f t="shared" si="10"/>
        <v>#VALUE!</v>
      </c>
      <c r="AI54" s="2"/>
      <c r="AJ54" t="str">
        <f t="shared" si="11"/>
        <v/>
      </c>
      <c r="AK54" t="e">
        <f t="shared" si="12"/>
        <v>#VALUE!</v>
      </c>
      <c r="AL54" s="3"/>
      <c r="AM54" t="str">
        <f t="shared" si="13"/>
        <v/>
      </c>
      <c r="AN54" s="2" t="str">
        <f t="shared" si="14"/>
        <v/>
      </c>
      <c r="AO54" t="e">
        <f>IF(AF54="","",IF(AF54&lt;Settings!$B$8,"ROMI below target",IF(AND(Settings!$B$16&lt;&gt;"",AE54&gt;Settings!$B$16),"CAC above allowable",IF(AND(Settings!$B$10&lt;&gt;"",AG54&lt;Settings!$B$10),"Low MER","OK"))))</f>
        <v>#VALUE!</v>
      </c>
    </row>
    <row r="55" spans="5:41" x14ac:dyDescent="0.3">
      <c r="E55" s="2"/>
      <c r="F55" s="2"/>
      <c r="G55" s="2"/>
      <c r="H55" t="str">
        <f>IF(D55="","",XLOOKUP(D55,FX!$A$7:$A$100,FX!$C$7:$C$100,1))</f>
        <v/>
      </c>
      <c r="I55" s="2" t="str">
        <f t="shared" si="0"/>
        <v/>
      </c>
      <c r="J55" s="2" t="str">
        <f t="shared" si="1"/>
        <v/>
      </c>
      <c r="K55" s="2" t="str">
        <f t="shared" si="2"/>
        <v/>
      </c>
      <c r="N55" s="3">
        <f t="shared" si="3"/>
        <v>0</v>
      </c>
      <c r="O55" s="2">
        <f t="shared" si="4"/>
        <v>0</v>
      </c>
      <c r="Q55" s="2"/>
      <c r="S55" s="2" t="str">
        <f t="shared" si="5"/>
        <v/>
      </c>
      <c r="T55" s="2" t="str">
        <f t="shared" si="6"/>
        <v/>
      </c>
      <c r="U55" s="3"/>
      <c r="V55" s="3"/>
      <c r="Y55" s="2" t="str">
        <f>IF(T55="","",T55*(1-IF(U55="",Settings!$B$7,U55))*(1-IF(V55="",Settings!$B$6,V55)))</f>
        <v/>
      </c>
      <c r="Z55" s="3"/>
      <c r="AA55" s="3"/>
      <c r="AC55" s="2" t="str">
        <f>IF(Y55="","",Y55*IF(Z55="",Settings!$B$4,Z55) + Y55*IF(AA55="",Settings!$B$5,AA55) + R55*IF(AB55="",Settings!$B$6,AB55))</f>
        <v/>
      </c>
      <c r="AD55" s="2" t="str">
        <f t="shared" si="7"/>
        <v/>
      </c>
      <c r="AE55" s="2" t="str">
        <f t="shared" si="8"/>
        <v/>
      </c>
      <c r="AF55" s="3" t="e">
        <f t="shared" si="9"/>
        <v>#VALUE!</v>
      </c>
      <c r="AG55" t="e">
        <f t="shared" si="10"/>
        <v>#VALUE!</v>
      </c>
      <c r="AI55" s="2"/>
      <c r="AJ55" t="str">
        <f t="shared" si="11"/>
        <v/>
      </c>
      <c r="AK55" t="e">
        <f t="shared" si="12"/>
        <v>#VALUE!</v>
      </c>
      <c r="AL55" s="3"/>
      <c r="AM55" t="str">
        <f t="shared" si="13"/>
        <v/>
      </c>
      <c r="AN55" s="2" t="str">
        <f t="shared" si="14"/>
        <v/>
      </c>
      <c r="AO55" t="e">
        <f>IF(AF55="","",IF(AF55&lt;Settings!$B$8,"ROMI below target",IF(AND(Settings!$B$16&lt;&gt;"",AE55&gt;Settings!$B$16),"CAC above allowable",IF(AND(Settings!$B$10&lt;&gt;"",AG55&lt;Settings!$B$10),"Low MER","OK"))))</f>
        <v>#VALUE!</v>
      </c>
    </row>
    <row r="56" spans="5:41" x14ac:dyDescent="0.3">
      <c r="E56" s="2"/>
      <c r="F56" s="2"/>
      <c r="G56" s="2"/>
      <c r="H56" t="str">
        <f>IF(D56="","",XLOOKUP(D56,FX!$A$7:$A$100,FX!$C$7:$C$100,1))</f>
        <v/>
      </c>
      <c r="I56" s="2" t="str">
        <f t="shared" si="0"/>
        <v/>
      </c>
      <c r="J56" s="2" t="str">
        <f t="shared" si="1"/>
        <v/>
      </c>
      <c r="K56" s="2" t="str">
        <f t="shared" si="2"/>
        <v/>
      </c>
      <c r="N56" s="3">
        <f t="shared" si="3"/>
        <v>0</v>
      </c>
      <c r="O56" s="2">
        <f t="shared" si="4"/>
        <v>0</v>
      </c>
      <c r="Q56" s="2"/>
      <c r="S56" s="2" t="str">
        <f t="shared" si="5"/>
        <v/>
      </c>
      <c r="T56" s="2" t="str">
        <f t="shared" si="6"/>
        <v/>
      </c>
      <c r="U56" s="3"/>
      <c r="V56" s="3"/>
      <c r="Y56" s="2" t="str">
        <f>IF(T56="","",T56*(1-IF(U56="",Settings!$B$7,U56))*(1-IF(V56="",Settings!$B$6,V56)))</f>
        <v/>
      </c>
      <c r="Z56" s="3"/>
      <c r="AA56" s="3"/>
      <c r="AC56" s="2" t="str">
        <f>IF(Y56="","",Y56*IF(Z56="",Settings!$B$4,Z56) + Y56*IF(AA56="",Settings!$B$5,AA56) + R56*IF(AB56="",Settings!$B$6,AB56))</f>
        <v/>
      </c>
      <c r="AD56" s="2" t="str">
        <f t="shared" si="7"/>
        <v/>
      </c>
      <c r="AE56" s="2" t="str">
        <f t="shared" si="8"/>
        <v/>
      </c>
      <c r="AF56" s="3" t="e">
        <f t="shared" si="9"/>
        <v>#VALUE!</v>
      </c>
      <c r="AG56" t="e">
        <f t="shared" si="10"/>
        <v>#VALUE!</v>
      </c>
      <c r="AI56" s="2"/>
      <c r="AJ56" t="str">
        <f t="shared" si="11"/>
        <v/>
      </c>
      <c r="AK56" t="e">
        <f t="shared" si="12"/>
        <v>#VALUE!</v>
      </c>
      <c r="AL56" s="3"/>
      <c r="AM56" t="str">
        <f t="shared" si="13"/>
        <v/>
      </c>
      <c r="AN56" s="2" t="str">
        <f t="shared" si="14"/>
        <v/>
      </c>
      <c r="AO56" t="e">
        <f>IF(AF56="","",IF(AF56&lt;Settings!$B$8,"ROMI below target",IF(AND(Settings!$B$16&lt;&gt;"",AE56&gt;Settings!$B$16),"CAC above allowable",IF(AND(Settings!$B$10&lt;&gt;"",AG56&lt;Settings!$B$10),"Low MER","OK"))))</f>
        <v>#VALUE!</v>
      </c>
    </row>
    <row r="57" spans="5:41" x14ac:dyDescent="0.3">
      <c r="E57" s="2"/>
      <c r="F57" s="2"/>
      <c r="G57" s="2"/>
      <c r="H57" t="str">
        <f>IF(D57="","",XLOOKUP(D57,FX!$A$7:$A$100,FX!$C$7:$C$100,1))</f>
        <v/>
      </c>
      <c r="I57" s="2" t="str">
        <f t="shared" si="0"/>
        <v/>
      </c>
      <c r="J57" s="2" t="str">
        <f t="shared" si="1"/>
        <v/>
      </c>
      <c r="K57" s="2" t="str">
        <f t="shared" si="2"/>
        <v/>
      </c>
      <c r="N57" s="3">
        <f t="shared" si="3"/>
        <v>0</v>
      </c>
      <c r="O57" s="2">
        <f t="shared" si="4"/>
        <v>0</v>
      </c>
      <c r="Q57" s="2"/>
      <c r="S57" s="2" t="str">
        <f t="shared" si="5"/>
        <v/>
      </c>
      <c r="T57" s="2" t="str">
        <f t="shared" si="6"/>
        <v/>
      </c>
      <c r="U57" s="3"/>
      <c r="V57" s="3"/>
      <c r="Y57" s="2" t="str">
        <f>IF(T57="","",T57*(1-IF(U57="",Settings!$B$7,U57))*(1-IF(V57="",Settings!$B$6,V57)))</f>
        <v/>
      </c>
      <c r="Z57" s="3"/>
      <c r="AA57" s="3"/>
      <c r="AC57" s="2" t="str">
        <f>IF(Y57="","",Y57*IF(Z57="",Settings!$B$4,Z57) + Y57*IF(AA57="",Settings!$B$5,AA57) + R57*IF(AB57="",Settings!$B$6,AB57))</f>
        <v/>
      </c>
      <c r="AD57" s="2" t="str">
        <f t="shared" si="7"/>
        <v/>
      </c>
      <c r="AE57" s="2" t="str">
        <f t="shared" si="8"/>
        <v/>
      </c>
      <c r="AF57" s="3" t="e">
        <f t="shared" si="9"/>
        <v>#VALUE!</v>
      </c>
      <c r="AG57" t="e">
        <f t="shared" si="10"/>
        <v>#VALUE!</v>
      </c>
      <c r="AI57" s="2"/>
      <c r="AJ57" t="str">
        <f t="shared" si="11"/>
        <v/>
      </c>
      <c r="AK57" t="e">
        <f t="shared" si="12"/>
        <v>#VALUE!</v>
      </c>
      <c r="AL57" s="3"/>
      <c r="AM57" t="str">
        <f t="shared" si="13"/>
        <v/>
      </c>
      <c r="AN57" s="2" t="str">
        <f t="shared" si="14"/>
        <v/>
      </c>
      <c r="AO57" t="e">
        <f>IF(AF57="","",IF(AF57&lt;Settings!$B$8,"ROMI below target",IF(AND(Settings!$B$16&lt;&gt;"",AE57&gt;Settings!$B$16),"CAC above allowable",IF(AND(Settings!$B$10&lt;&gt;"",AG57&lt;Settings!$B$10),"Low MER","OK"))))</f>
        <v>#VALUE!</v>
      </c>
    </row>
    <row r="58" spans="5:41" x14ac:dyDescent="0.3">
      <c r="E58" s="2"/>
      <c r="F58" s="2"/>
      <c r="G58" s="2"/>
      <c r="H58" t="str">
        <f>IF(D58="","",XLOOKUP(D58,FX!$A$7:$A$100,FX!$C$7:$C$100,1))</f>
        <v/>
      </c>
      <c r="I58" s="2" t="str">
        <f t="shared" si="0"/>
        <v/>
      </c>
      <c r="J58" s="2" t="str">
        <f t="shared" si="1"/>
        <v/>
      </c>
      <c r="K58" s="2" t="str">
        <f t="shared" si="2"/>
        <v/>
      </c>
      <c r="N58" s="3">
        <f t="shared" si="3"/>
        <v>0</v>
      </c>
      <c r="O58" s="2">
        <f t="shared" si="4"/>
        <v>0</v>
      </c>
      <c r="Q58" s="2"/>
      <c r="S58" s="2" t="str">
        <f t="shared" si="5"/>
        <v/>
      </c>
      <c r="T58" s="2" t="str">
        <f t="shared" si="6"/>
        <v/>
      </c>
      <c r="U58" s="3"/>
      <c r="V58" s="3"/>
      <c r="Y58" s="2" t="str">
        <f>IF(T58="","",T58*(1-IF(U58="",Settings!$B$7,U58))*(1-IF(V58="",Settings!$B$6,V58)))</f>
        <v/>
      </c>
      <c r="Z58" s="3"/>
      <c r="AA58" s="3"/>
      <c r="AC58" s="2" t="str">
        <f>IF(Y58="","",Y58*IF(Z58="",Settings!$B$4,Z58) + Y58*IF(AA58="",Settings!$B$5,AA58) + R58*IF(AB58="",Settings!$B$6,AB58))</f>
        <v/>
      </c>
      <c r="AD58" s="2" t="str">
        <f t="shared" si="7"/>
        <v/>
      </c>
      <c r="AE58" s="2" t="str">
        <f t="shared" si="8"/>
        <v/>
      </c>
      <c r="AF58" s="3" t="e">
        <f t="shared" si="9"/>
        <v>#VALUE!</v>
      </c>
      <c r="AG58" t="e">
        <f t="shared" si="10"/>
        <v>#VALUE!</v>
      </c>
      <c r="AI58" s="2"/>
      <c r="AJ58" t="str">
        <f t="shared" si="11"/>
        <v/>
      </c>
      <c r="AK58" t="e">
        <f t="shared" si="12"/>
        <v>#VALUE!</v>
      </c>
      <c r="AL58" s="3"/>
      <c r="AM58" t="str">
        <f t="shared" si="13"/>
        <v/>
      </c>
      <c r="AN58" s="2" t="str">
        <f t="shared" si="14"/>
        <v/>
      </c>
      <c r="AO58" t="e">
        <f>IF(AF58="","",IF(AF58&lt;Settings!$B$8,"ROMI below target",IF(AND(Settings!$B$16&lt;&gt;"",AE58&gt;Settings!$B$16),"CAC above allowable",IF(AND(Settings!$B$10&lt;&gt;"",AG58&lt;Settings!$B$10),"Low MER","OK"))))</f>
        <v>#VALUE!</v>
      </c>
    </row>
    <row r="59" spans="5:41" x14ac:dyDescent="0.3">
      <c r="E59" s="2"/>
      <c r="F59" s="2"/>
      <c r="G59" s="2"/>
      <c r="H59" t="str">
        <f>IF(D59="","",XLOOKUP(D59,FX!$A$7:$A$100,FX!$C$7:$C$100,1))</f>
        <v/>
      </c>
      <c r="I59" s="2" t="str">
        <f t="shared" si="0"/>
        <v/>
      </c>
      <c r="J59" s="2" t="str">
        <f t="shared" si="1"/>
        <v/>
      </c>
      <c r="K59" s="2" t="str">
        <f t="shared" si="2"/>
        <v/>
      </c>
      <c r="N59" s="3">
        <f t="shared" si="3"/>
        <v>0</v>
      </c>
      <c r="O59" s="2">
        <f t="shared" si="4"/>
        <v>0</v>
      </c>
      <c r="Q59" s="2"/>
      <c r="S59" s="2" t="str">
        <f t="shared" si="5"/>
        <v/>
      </c>
      <c r="T59" s="2" t="str">
        <f t="shared" si="6"/>
        <v/>
      </c>
      <c r="U59" s="3"/>
      <c r="V59" s="3"/>
      <c r="Y59" s="2" t="str">
        <f>IF(T59="","",T59*(1-IF(U59="",Settings!$B$7,U59))*(1-IF(V59="",Settings!$B$6,V59)))</f>
        <v/>
      </c>
      <c r="Z59" s="3"/>
      <c r="AA59" s="3"/>
      <c r="AC59" s="2" t="str">
        <f>IF(Y59="","",Y59*IF(Z59="",Settings!$B$4,Z59) + Y59*IF(AA59="",Settings!$B$5,AA59) + R59*IF(AB59="",Settings!$B$6,AB59))</f>
        <v/>
      </c>
      <c r="AD59" s="2" t="str">
        <f t="shared" si="7"/>
        <v/>
      </c>
      <c r="AE59" s="2" t="str">
        <f t="shared" si="8"/>
        <v/>
      </c>
      <c r="AF59" s="3" t="e">
        <f t="shared" si="9"/>
        <v>#VALUE!</v>
      </c>
      <c r="AG59" t="e">
        <f t="shared" si="10"/>
        <v>#VALUE!</v>
      </c>
      <c r="AI59" s="2"/>
      <c r="AJ59" t="str">
        <f t="shared" si="11"/>
        <v/>
      </c>
      <c r="AK59" t="e">
        <f t="shared" si="12"/>
        <v>#VALUE!</v>
      </c>
      <c r="AL59" s="3"/>
      <c r="AM59" t="str">
        <f t="shared" si="13"/>
        <v/>
      </c>
      <c r="AN59" s="2" t="str">
        <f t="shared" si="14"/>
        <v/>
      </c>
      <c r="AO59" t="e">
        <f>IF(AF59="","",IF(AF59&lt;Settings!$B$8,"ROMI below target",IF(AND(Settings!$B$16&lt;&gt;"",AE59&gt;Settings!$B$16),"CAC above allowable",IF(AND(Settings!$B$10&lt;&gt;"",AG59&lt;Settings!$B$10),"Low MER","OK"))))</f>
        <v>#VALUE!</v>
      </c>
    </row>
    <row r="60" spans="5:41" x14ac:dyDescent="0.3">
      <c r="E60" s="2"/>
      <c r="F60" s="2"/>
      <c r="G60" s="2"/>
      <c r="H60" t="str">
        <f>IF(D60="","",XLOOKUP(D60,FX!$A$7:$A$100,FX!$C$7:$C$100,1))</f>
        <v/>
      </c>
      <c r="I60" s="2" t="str">
        <f t="shared" si="0"/>
        <v/>
      </c>
      <c r="J60" s="2" t="str">
        <f t="shared" si="1"/>
        <v/>
      </c>
      <c r="K60" s="2" t="str">
        <f t="shared" si="2"/>
        <v/>
      </c>
      <c r="N60" s="3">
        <f t="shared" si="3"/>
        <v>0</v>
      </c>
      <c r="O60" s="2">
        <f t="shared" si="4"/>
        <v>0</v>
      </c>
      <c r="Q60" s="2"/>
      <c r="S60" s="2" t="str">
        <f t="shared" si="5"/>
        <v/>
      </c>
      <c r="T60" s="2" t="str">
        <f t="shared" si="6"/>
        <v/>
      </c>
      <c r="U60" s="3"/>
      <c r="V60" s="3"/>
      <c r="Y60" s="2" t="str">
        <f>IF(T60="","",T60*(1-IF(U60="",Settings!$B$7,U60))*(1-IF(V60="",Settings!$B$6,V60)))</f>
        <v/>
      </c>
      <c r="Z60" s="3"/>
      <c r="AA60" s="3"/>
      <c r="AC60" s="2" t="str">
        <f>IF(Y60="","",Y60*IF(Z60="",Settings!$B$4,Z60) + Y60*IF(AA60="",Settings!$B$5,AA60) + R60*IF(AB60="",Settings!$B$6,AB60))</f>
        <v/>
      </c>
      <c r="AD60" s="2" t="str">
        <f t="shared" si="7"/>
        <v/>
      </c>
      <c r="AE60" s="2" t="str">
        <f t="shared" si="8"/>
        <v/>
      </c>
      <c r="AF60" s="3" t="e">
        <f t="shared" si="9"/>
        <v>#VALUE!</v>
      </c>
      <c r="AG60" t="e">
        <f t="shared" si="10"/>
        <v>#VALUE!</v>
      </c>
      <c r="AI60" s="2"/>
      <c r="AJ60" t="str">
        <f t="shared" si="11"/>
        <v/>
      </c>
      <c r="AK60" t="e">
        <f t="shared" si="12"/>
        <v>#VALUE!</v>
      </c>
      <c r="AL60" s="3"/>
      <c r="AM60" t="str">
        <f t="shared" si="13"/>
        <v/>
      </c>
      <c r="AN60" s="2" t="str">
        <f t="shared" si="14"/>
        <v/>
      </c>
      <c r="AO60" t="e">
        <f>IF(AF60="","",IF(AF60&lt;Settings!$B$8,"ROMI below target",IF(AND(Settings!$B$16&lt;&gt;"",AE60&gt;Settings!$B$16),"CAC above allowable",IF(AND(Settings!$B$10&lt;&gt;"",AG60&lt;Settings!$B$10),"Low MER","OK"))))</f>
        <v>#VALUE!</v>
      </c>
    </row>
    <row r="61" spans="5:41" x14ac:dyDescent="0.3">
      <c r="E61" s="2"/>
      <c r="F61" s="2"/>
      <c r="G61" s="2"/>
      <c r="H61" t="str">
        <f>IF(D61="","",XLOOKUP(D61,FX!$A$7:$A$100,FX!$C$7:$C$100,1))</f>
        <v/>
      </c>
      <c r="I61" s="2" t="str">
        <f t="shared" si="0"/>
        <v/>
      </c>
      <c r="J61" s="2" t="str">
        <f t="shared" si="1"/>
        <v/>
      </c>
      <c r="K61" s="2" t="str">
        <f t="shared" si="2"/>
        <v/>
      </c>
      <c r="N61" s="3">
        <f t="shared" si="3"/>
        <v>0</v>
      </c>
      <c r="O61" s="2">
        <f t="shared" si="4"/>
        <v>0</v>
      </c>
      <c r="Q61" s="2"/>
      <c r="S61" s="2" t="str">
        <f t="shared" si="5"/>
        <v/>
      </c>
      <c r="T61" s="2" t="str">
        <f t="shared" si="6"/>
        <v/>
      </c>
      <c r="U61" s="3"/>
      <c r="V61" s="3"/>
      <c r="Y61" s="2" t="str">
        <f>IF(T61="","",T61*(1-IF(U61="",Settings!$B$7,U61))*(1-IF(V61="",Settings!$B$6,V61)))</f>
        <v/>
      </c>
      <c r="Z61" s="3"/>
      <c r="AA61" s="3"/>
      <c r="AC61" s="2" t="str">
        <f>IF(Y61="","",Y61*IF(Z61="",Settings!$B$4,Z61) + Y61*IF(AA61="",Settings!$B$5,AA61) + R61*IF(AB61="",Settings!$B$6,AB61))</f>
        <v/>
      </c>
      <c r="AD61" s="2" t="str">
        <f t="shared" si="7"/>
        <v/>
      </c>
      <c r="AE61" s="2" t="str">
        <f t="shared" si="8"/>
        <v/>
      </c>
      <c r="AF61" s="3" t="e">
        <f t="shared" si="9"/>
        <v>#VALUE!</v>
      </c>
      <c r="AG61" t="e">
        <f t="shared" si="10"/>
        <v>#VALUE!</v>
      </c>
      <c r="AI61" s="2"/>
      <c r="AJ61" t="str">
        <f t="shared" si="11"/>
        <v/>
      </c>
      <c r="AK61" t="e">
        <f t="shared" si="12"/>
        <v>#VALUE!</v>
      </c>
      <c r="AL61" s="3"/>
      <c r="AM61" t="str">
        <f t="shared" si="13"/>
        <v/>
      </c>
      <c r="AN61" s="2" t="str">
        <f t="shared" si="14"/>
        <v/>
      </c>
      <c r="AO61" t="e">
        <f>IF(AF61="","",IF(AF61&lt;Settings!$B$8,"ROMI below target",IF(AND(Settings!$B$16&lt;&gt;"",AE61&gt;Settings!$B$16),"CAC above allowable",IF(AND(Settings!$B$10&lt;&gt;"",AG61&lt;Settings!$B$10),"Low MER","OK"))))</f>
        <v>#VALUE!</v>
      </c>
    </row>
    <row r="62" spans="5:41" x14ac:dyDescent="0.3">
      <c r="E62" s="2"/>
      <c r="F62" s="2"/>
      <c r="G62" s="2"/>
      <c r="H62" t="str">
        <f>IF(D62="","",XLOOKUP(D62,FX!$A$7:$A$100,FX!$C$7:$C$100,1))</f>
        <v/>
      </c>
      <c r="I62" s="2" t="str">
        <f t="shared" si="0"/>
        <v/>
      </c>
      <c r="J62" s="2" t="str">
        <f t="shared" si="1"/>
        <v/>
      </c>
      <c r="K62" s="2" t="str">
        <f t="shared" si="2"/>
        <v/>
      </c>
      <c r="N62" s="3">
        <f t="shared" si="3"/>
        <v>0</v>
      </c>
      <c r="O62" s="2">
        <f t="shared" si="4"/>
        <v>0</v>
      </c>
      <c r="Q62" s="2"/>
      <c r="S62" s="2" t="str">
        <f t="shared" si="5"/>
        <v/>
      </c>
      <c r="T62" s="2" t="str">
        <f t="shared" si="6"/>
        <v/>
      </c>
      <c r="U62" s="3"/>
      <c r="V62" s="3"/>
      <c r="Y62" s="2" t="str">
        <f>IF(T62="","",T62*(1-IF(U62="",Settings!$B$7,U62))*(1-IF(V62="",Settings!$B$6,V62)))</f>
        <v/>
      </c>
      <c r="Z62" s="3"/>
      <c r="AA62" s="3"/>
      <c r="AC62" s="2" t="str">
        <f>IF(Y62="","",Y62*IF(Z62="",Settings!$B$4,Z62) + Y62*IF(AA62="",Settings!$B$5,AA62) + R62*IF(AB62="",Settings!$B$6,AB62))</f>
        <v/>
      </c>
      <c r="AD62" s="2" t="str">
        <f t="shared" si="7"/>
        <v/>
      </c>
      <c r="AE62" s="2" t="str">
        <f t="shared" si="8"/>
        <v/>
      </c>
      <c r="AF62" s="3" t="e">
        <f t="shared" si="9"/>
        <v>#VALUE!</v>
      </c>
      <c r="AG62" t="e">
        <f t="shared" si="10"/>
        <v>#VALUE!</v>
      </c>
      <c r="AI62" s="2"/>
      <c r="AJ62" t="str">
        <f t="shared" si="11"/>
        <v/>
      </c>
      <c r="AK62" t="e">
        <f t="shared" si="12"/>
        <v>#VALUE!</v>
      </c>
      <c r="AL62" s="3"/>
      <c r="AM62" t="str">
        <f t="shared" si="13"/>
        <v/>
      </c>
      <c r="AN62" s="2" t="str">
        <f t="shared" si="14"/>
        <v/>
      </c>
      <c r="AO62" t="e">
        <f>IF(AF62="","",IF(AF62&lt;Settings!$B$8,"ROMI below target",IF(AND(Settings!$B$16&lt;&gt;"",AE62&gt;Settings!$B$16),"CAC above allowable",IF(AND(Settings!$B$10&lt;&gt;"",AG62&lt;Settings!$B$10),"Low MER","OK"))))</f>
        <v>#VALUE!</v>
      </c>
    </row>
    <row r="63" spans="5:41" x14ac:dyDescent="0.3">
      <c r="E63" s="2"/>
      <c r="F63" s="2"/>
      <c r="G63" s="2"/>
      <c r="H63" t="str">
        <f>IF(D63="","",XLOOKUP(D63,FX!$A$7:$A$100,FX!$C$7:$C$100,1))</f>
        <v/>
      </c>
      <c r="I63" s="2" t="str">
        <f t="shared" si="0"/>
        <v/>
      </c>
      <c r="J63" s="2" t="str">
        <f t="shared" si="1"/>
        <v/>
      </c>
      <c r="K63" s="2" t="str">
        <f t="shared" si="2"/>
        <v/>
      </c>
      <c r="N63" s="3">
        <f t="shared" si="3"/>
        <v>0</v>
      </c>
      <c r="O63" s="2">
        <f t="shared" si="4"/>
        <v>0</v>
      </c>
      <c r="Q63" s="2"/>
      <c r="S63" s="2" t="str">
        <f t="shared" si="5"/>
        <v/>
      </c>
      <c r="T63" s="2" t="str">
        <f t="shared" si="6"/>
        <v/>
      </c>
      <c r="U63" s="3"/>
      <c r="V63" s="3"/>
      <c r="Y63" s="2" t="str">
        <f>IF(T63="","",T63*(1-IF(U63="",Settings!$B$7,U63))*(1-IF(V63="",Settings!$B$6,V63)))</f>
        <v/>
      </c>
      <c r="Z63" s="3"/>
      <c r="AA63" s="3"/>
      <c r="AC63" s="2" t="str">
        <f>IF(Y63="","",Y63*IF(Z63="",Settings!$B$4,Z63) + Y63*IF(AA63="",Settings!$B$5,AA63) + R63*IF(AB63="",Settings!$B$6,AB63))</f>
        <v/>
      </c>
      <c r="AD63" s="2" t="str">
        <f t="shared" si="7"/>
        <v/>
      </c>
      <c r="AE63" s="2" t="str">
        <f t="shared" si="8"/>
        <v/>
      </c>
      <c r="AF63" s="3" t="e">
        <f t="shared" si="9"/>
        <v>#VALUE!</v>
      </c>
      <c r="AG63" t="e">
        <f t="shared" si="10"/>
        <v>#VALUE!</v>
      </c>
      <c r="AI63" s="2"/>
      <c r="AJ63" t="str">
        <f t="shared" si="11"/>
        <v/>
      </c>
      <c r="AK63" t="e">
        <f t="shared" si="12"/>
        <v>#VALUE!</v>
      </c>
      <c r="AL63" s="3"/>
      <c r="AM63" t="str">
        <f t="shared" si="13"/>
        <v/>
      </c>
      <c r="AN63" s="2" t="str">
        <f t="shared" si="14"/>
        <v/>
      </c>
      <c r="AO63" t="e">
        <f>IF(AF63="","",IF(AF63&lt;Settings!$B$8,"ROMI below target",IF(AND(Settings!$B$16&lt;&gt;"",AE63&gt;Settings!$B$16),"CAC above allowable",IF(AND(Settings!$B$10&lt;&gt;"",AG63&lt;Settings!$B$10),"Low MER","OK"))))</f>
        <v>#VALUE!</v>
      </c>
    </row>
    <row r="64" spans="5:41" x14ac:dyDescent="0.3">
      <c r="E64" s="2"/>
      <c r="F64" s="2"/>
      <c r="G64" s="2"/>
      <c r="H64" t="str">
        <f>IF(D64="","",XLOOKUP(D64,FX!$A$7:$A$100,FX!$C$7:$C$100,1))</f>
        <v/>
      </c>
      <c r="I64" s="2" t="str">
        <f t="shared" si="0"/>
        <v/>
      </c>
      <c r="J64" s="2" t="str">
        <f t="shared" si="1"/>
        <v/>
      </c>
      <c r="K64" s="2" t="str">
        <f t="shared" si="2"/>
        <v/>
      </c>
      <c r="N64" s="3">
        <f t="shared" si="3"/>
        <v>0</v>
      </c>
      <c r="O64" s="2">
        <f t="shared" si="4"/>
        <v>0</v>
      </c>
      <c r="Q64" s="2"/>
      <c r="S64" s="2" t="str">
        <f t="shared" si="5"/>
        <v/>
      </c>
      <c r="T64" s="2" t="str">
        <f t="shared" si="6"/>
        <v/>
      </c>
      <c r="U64" s="3"/>
      <c r="V64" s="3"/>
      <c r="Y64" s="2" t="str">
        <f>IF(T64="","",T64*(1-IF(U64="",Settings!$B$7,U64))*(1-IF(V64="",Settings!$B$6,V64)))</f>
        <v/>
      </c>
      <c r="Z64" s="3"/>
      <c r="AA64" s="3"/>
      <c r="AC64" s="2" t="str">
        <f>IF(Y64="","",Y64*IF(Z64="",Settings!$B$4,Z64) + Y64*IF(AA64="",Settings!$B$5,AA64) + R64*IF(AB64="",Settings!$B$6,AB64))</f>
        <v/>
      </c>
      <c r="AD64" s="2" t="str">
        <f t="shared" si="7"/>
        <v/>
      </c>
      <c r="AE64" s="2" t="str">
        <f t="shared" si="8"/>
        <v/>
      </c>
      <c r="AF64" s="3" t="e">
        <f t="shared" si="9"/>
        <v>#VALUE!</v>
      </c>
      <c r="AG64" t="e">
        <f t="shared" si="10"/>
        <v>#VALUE!</v>
      </c>
      <c r="AI64" s="2"/>
      <c r="AJ64" t="str">
        <f t="shared" si="11"/>
        <v/>
      </c>
      <c r="AK64" t="e">
        <f t="shared" si="12"/>
        <v>#VALUE!</v>
      </c>
      <c r="AL64" s="3"/>
      <c r="AM64" t="str">
        <f t="shared" si="13"/>
        <v/>
      </c>
      <c r="AN64" s="2" t="str">
        <f t="shared" si="14"/>
        <v/>
      </c>
      <c r="AO64" t="e">
        <f>IF(AF64="","",IF(AF64&lt;Settings!$B$8,"ROMI below target",IF(AND(Settings!$B$16&lt;&gt;"",AE64&gt;Settings!$B$16),"CAC above allowable",IF(AND(Settings!$B$10&lt;&gt;"",AG64&lt;Settings!$B$10),"Low MER","OK"))))</f>
        <v>#VALUE!</v>
      </c>
    </row>
    <row r="65" spans="5:41" x14ac:dyDescent="0.3">
      <c r="E65" s="2"/>
      <c r="F65" s="2"/>
      <c r="G65" s="2"/>
      <c r="H65" t="str">
        <f>IF(D65="","",XLOOKUP(D65,FX!$A$7:$A$100,FX!$C$7:$C$100,1))</f>
        <v/>
      </c>
      <c r="I65" s="2" t="str">
        <f t="shared" si="0"/>
        <v/>
      </c>
      <c r="J65" s="2" t="str">
        <f t="shared" si="1"/>
        <v/>
      </c>
      <c r="K65" s="2" t="str">
        <f t="shared" si="2"/>
        <v/>
      </c>
      <c r="N65" s="3">
        <f t="shared" si="3"/>
        <v>0</v>
      </c>
      <c r="O65" s="2">
        <f t="shared" si="4"/>
        <v>0</v>
      </c>
      <c r="Q65" s="2"/>
      <c r="S65" s="2" t="str">
        <f t="shared" si="5"/>
        <v/>
      </c>
      <c r="T65" s="2" t="str">
        <f t="shared" si="6"/>
        <v/>
      </c>
      <c r="U65" s="3"/>
      <c r="V65" s="3"/>
      <c r="Y65" s="2" t="str">
        <f>IF(T65="","",T65*(1-IF(U65="",Settings!$B$7,U65))*(1-IF(V65="",Settings!$B$6,V65)))</f>
        <v/>
      </c>
      <c r="Z65" s="3"/>
      <c r="AA65" s="3"/>
      <c r="AC65" s="2" t="str">
        <f>IF(Y65="","",Y65*IF(Z65="",Settings!$B$4,Z65) + Y65*IF(AA65="",Settings!$B$5,AA65) + R65*IF(AB65="",Settings!$B$6,AB65))</f>
        <v/>
      </c>
      <c r="AD65" s="2" t="str">
        <f t="shared" si="7"/>
        <v/>
      </c>
      <c r="AE65" s="2" t="str">
        <f t="shared" si="8"/>
        <v/>
      </c>
      <c r="AF65" s="3" t="e">
        <f t="shared" si="9"/>
        <v>#VALUE!</v>
      </c>
      <c r="AG65" t="e">
        <f t="shared" si="10"/>
        <v>#VALUE!</v>
      </c>
      <c r="AI65" s="2"/>
      <c r="AJ65" t="str">
        <f t="shared" si="11"/>
        <v/>
      </c>
      <c r="AK65" t="e">
        <f t="shared" si="12"/>
        <v>#VALUE!</v>
      </c>
      <c r="AL65" s="3"/>
      <c r="AM65" t="str">
        <f t="shared" si="13"/>
        <v/>
      </c>
      <c r="AN65" s="2" t="str">
        <f t="shared" si="14"/>
        <v/>
      </c>
      <c r="AO65" t="e">
        <f>IF(AF65="","",IF(AF65&lt;Settings!$B$8,"ROMI below target",IF(AND(Settings!$B$16&lt;&gt;"",AE65&gt;Settings!$B$16),"CAC above allowable",IF(AND(Settings!$B$10&lt;&gt;"",AG65&lt;Settings!$B$10),"Low MER","OK"))))</f>
        <v>#VALUE!</v>
      </c>
    </row>
    <row r="66" spans="5:41" x14ac:dyDescent="0.3">
      <c r="E66" s="2"/>
      <c r="F66" s="2"/>
      <c r="G66" s="2"/>
      <c r="H66" t="str">
        <f>IF(D66="","",XLOOKUP(D66,FX!$A$7:$A$100,FX!$C$7:$C$100,1))</f>
        <v/>
      </c>
      <c r="I66" s="2" t="str">
        <f t="shared" ref="I66:I129" si="15">IF(E66="","",E66*H66)</f>
        <v/>
      </c>
      <c r="J66" s="2" t="str">
        <f t="shared" ref="J66:J129" si="16">IF(F66="","",F66*H66)</f>
        <v/>
      </c>
      <c r="K66" s="2" t="str">
        <f t="shared" ref="K66:K129" si="17">IF(OR(I66="",J66=""),"",I66+J66)</f>
        <v/>
      </c>
      <c r="N66" s="3">
        <f t="shared" ref="N66:N129" si="18">IFERROR(M66/L66,0)</f>
        <v>0</v>
      </c>
      <c r="O66" s="2">
        <f t="shared" ref="O66:O129" si="19">IFERROR(E66/M66,0)</f>
        <v>0</v>
      </c>
      <c r="Q66" s="2"/>
      <c r="S66" s="2" t="str">
        <f t="shared" ref="S66:S129" si="20">IF(Q66="","",Q66*H66)</f>
        <v/>
      </c>
      <c r="T66" s="2" t="str">
        <f t="shared" ref="T66:T129" si="21">IF(OR(R66="",S66=""),"",R66*S66)</f>
        <v/>
      </c>
      <c r="U66" s="3"/>
      <c r="V66" s="3"/>
      <c r="Y66" s="2" t="str">
        <f>IF(T66="","",T66*(1-IF(U66="",Settings!$B$7,U66))*(1-IF(V66="",Settings!$B$6,V66)))</f>
        <v/>
      </c>
      <c r="Z66" s="3"/>
      <c r="AA66" s="3"/>
      <c r="AC66" s="2" t="str">
        <f>IF(Y66="","",Y66*IF(Z66="",Settings!$B$4,Z66) + Y66*IF(AA66="",Settings!$B$5,AA66) + R66*IF(AB66="",Settings!$B$6,AB66))</f>
        <v/>
      </c>
      <c r="AD66" s="2" t="str">
        <f t="shared" ref="AD66:AD129" si="22">IF(Y66="","",Y66-AC66)</f>
        <v/>
      </c>
      <c r="AE66" s="2" t="str">
        <f t="shared" ref="AE66:AE129" si="23">IF(R66=0,"",K66/R66)</f>
        <v/>
      </c>
      <c r="AF66" s="3" t="e">
        <f t="shared" ref="AF66:AF129" si="24">IF(K66=0,"",(AD66-K66)/K66*100)</f>
        <v>#VALUE!</v>
      </c>
      <c r="AG66" t="e">
        <f t="shared" ref="AG66:AG129" si="25">IF(I66=0,"",Y66/I66)</f>
        <v>#VALUE!</v>
      </c>
      <c r="AI66" s="2"/>
      <c r="AJ66" t="str">
        <f t="shared" ref="AJ66:AJ129" si="26">IF(OR(AI66="",AE66=""),"",AI66/AE66)</f>
        <v/>
      </c>
      <c r="AK66" t="e">
        <f t="shared" ref="AK66:AK129" si="27">IF(AD66&lt;=0,"",K66/AD66)</f>
        <v>#VALUE!</v>
      </c>
      <c r="AL66" s="3"/>
      <c r="AM66" t="str">
        <f t="shared" ref="AM66:AM129" si="28">IF(AL66="","",R66*AL66)</f>
        <v/>
      </c>
      <c r="AN66" s="2" t="str">
        <f t="shared" ref="AN66:AN129" si="29">IF(AL66="","",Y66*AL66)</f>
        <v/>
      </c>
      <c r="AO66" t="e">
        <f>IF(AF66="","",IF(AF66&lt;Settings!$B$8,"ROMI below target",IF(AND(Settings!$B$16&lt;&gt;"",AE66&gt;Settings!$B$16),"CAC above allowable",IF(AND(Settings!$B$10&lt;&gt;"",AG66&lt;Settings!$B$10),"Low MER","OK"))))</f>
        <v>#VALUE!</v>
      </c>
    </row>
    <row r="67" spans="5:41" x14ac:dyDescent="0.3">
      <c r="E67" s="2"/>
      <c r="F67" s="2"/>
      <c r="G67" s="2"/>
      <c r="H67" t="str">
        <f>IF(D67="","",XLOOKUP(D67,FX!$A$7:$A$100,FX!$C$7:$C$100,1))</f>
        <v/>
      </c>
      <c r="I67" s="2" t="str">
        <f t="shared" si="15"/>
        <v/>
      </c>
      <c r="J67" s="2" t="str">
        <f t="shared" si="16"/>
        <v/>
      </c>
      <c r="K67" s="2" t="str">
        <f t="shared" si="17"/>
        <v/>
      </c>
      <c r="N67" s="3">
        <f t="shared" si="18"/>
        <v>0</v>
      </c>
      <c r="O67" s="2">
        <f t="shared" si="19"/>
        <v>0</v>
      </c>
      <c r="Q67" s="2"/>
      <c r="S67" s="2" t="str">
        <f t="shared" si="20"/>
        <v/>
      </c>
      <c r="T67" s="2" t="str">
        <f t="shared" si="21"/>
        <v/>
      </c>
      <c r="U67" s="3"/>
      <c r="V67" s="3"/>
      <c r="Y67" s="2" t="str">
        <f>IF(T67="","",T67*(1-IF(U67="",Settings!$B$7,U67))*(1-IF(V67="",Settings!$B$6,V67)))</f>
        <v/>
      </c>
      <c r="Z67" s="3"/>
      <c r="AA67" s="3"/>
      <c r="AC67" s="2" t="str">
        <f>IF(Y67="","",Y67*IF(Z67="",Settings!$B$4,Z67) + Y67*IF(AA67="",Settings!$B$5,AA67) + R67*IF(AB67="",Settings!$B$6,AB67))</f>
        <v/>
      </c>
      <c r="AD67" s="2" t="str">
        <f t="shared" si="22"/>
        <v/>
      </c>
      <c r="AE67" s="2" t="str">
        <f t="shared" si="23"/>
        <v/>
      </c>
      <c r="AF67" s="3" t="e">
        <f t="shared" si="24"/>
        <v>#VALUE!</v>
      </c>
      <c r="AG67" t="e">
        <f t="shared" si="25"/>
        <v>#VALUE!</v>
      </c>
      <c r="AI67" s="2"/>
      <c r="AJ67" t="str">
        <f t="shared" si="26"/>
        <v/>
      </c>
      <c r="AK67" t="e">
        <f t="shared" si="27"/>
        <v>#VALUE!</v>
      </c>
      <c r="AL67" s="3"/>
      <c r="AM67" t="str">
        <f t="shared" si="28"/>
        <v/>
      </c>
      <c r="AN67" s="2" t="str">
        <f t="shared" si="29"/>
        <v/>
      </c>
      <c r="AO67" t="e">
        <f>IF(AF67="","",IF(AF67&lt;Settings!$B$8,"ROMI below target",IF(AND(Settings!$B$16&lt;&gt;"",AE67&gt;Settings!$B$16),"CAC above allowable",IF(AND(Settings!$B$10&lt;&gt;"",AG67&lt;Settings!$B$10),"Low MER","OK"))))</f>
        <v>#VALUE!</v>
      </c>
    </row>
    <row r="68" spans="5:41" x14ac:dyDescent="0.3">
      <c r="E68" s="2"/>
      <c r="F68" s="2"/>
      <c r="G68" s="2"/>
      <c r="H68" t="str">
        <f>IF(D68="","",XLOOKUP(D68,FX!$A$7:$A$100,FX!$C$7:$C$100,1))</f>
        <v/>
      </c>
      <c r="I68" s="2" t="str">
        <f t="shared" si="15"/>
        <v/>
      </c>
      <c r="J68" s="2" t="str">
        <f t="shared" si="16"/>
        <v/>
      </c>
      <c r="K68" s="2" t="str">
        <f t="shared" si="17"/>
        <v/>
      </c>
      <c r="N68" s="3">
        <f t="shared" si="18"/>
        <v>0</v>
      </c>
      <c r="O68" s="2">
        <f t="shared" si="19"/>
        <v>0</v>
      </c>
      <c r="Q68" s="2"/>
      <c r="S68" s="2" t="str">
        <f t="shared" si="20"/>
        <v/>
      </c>
      <c r="T68" s="2" t="str">
        <f t="shared" si="21"/>
        <v/>
      </c>
      <c r="U68" s="3"/>
      <c r="V68" s="3"/>
      <c r="Y68" s="2" t="str">
        <f>IF(T68="","",T68*(1-IF(U68="",Settings!$B$7,U68))*(1-IF(V68="",Settings!$B$6,V68)))</f>
        <v/>
      </c>
      <c r="Z68" s="3"/>
      <c r="AA68" s="3"/>
      <c r="AC68" s="2" t="str">
        <f>IF(Y68="","",Y68*IF(Z68="",Settings!$B$4,Z68) + Y68*IF(AA68="",Settings!$B$5,AA68) + R68*IF(AB68="",Settings!$B$6,AB68))</f>
        <v/>
      </c>
      <c r="AD68" s="2" t="str">
        <f t="shared" si="22"/>
        <v/>
      </c>
      <c r="AE68" s="2" t="str">
        <f t="shared" si="23"/>
        <v/>
      </c>
      <c r="AF68" s="3" t="e">
        <f t="shared" si="24"/>
        <v>#VALUE!</v>
      </c>
      <c r="AG68" t="e">
        <f t="shared" si="25"/>
        <v>#VALUE!</v>
      </c>
      <c r="AI68" s="2"/>
      <c r="AJ68" t="str">
        <f t="shared" si="26"/>
        <v/>
      </c>
      <c r="AK68" t="e">
        <f t="shared" si="27"/>
        <v>#VALUE!</v>
      </c>
      <c r="AL68" s="3"/>
      <c r="AM68" t="str">
        <f t="shared" si="28"/>
        <v/>
      </c>
      <c r="AN68" s="2" t="str">
        <f t="shared" si="29"/>
        <v/>
      </c>
      <c r="AO68" t="e">
        <f>IF(AF68="","",IF(AF68&lt;Settings!$B$8,"ROMI below target",IF(AND(Settings!$B$16&lt;&gt;"",AE68&gt;Settings!$B$16),"CAC above allowable",IF(AND(Settings!$B$10&lt;&gt;"",AG68&lt;Settings!$B$10),"Low MER","OK"))))</f>
        <v>#VALUE!</v>
      </c>
    </row>
    <row r="69" spans="5:41" x14ac:dyDescent="0.3">
      <c r="E69" s="2"/>
      <c r="F69" s="2"/>
      <c r="G69" s="2"/>
      <c r="H69" t="str">
        <f>IF(D69="","",XLOOKUP(D69,FX!$A$7:$A$100,FX!$C$7:$C$100,1))</f>
        <v/>
      </c>
      <c r="I69" s="2" t="str">
        <f t="shared" si="15"/>
        <v/>
      </c>
      <c r="J69" s="2" t="str">
        <f t="shared" si="16"/>
        <v/>
      </c>
      <c r="K69" s="2" t="str">
        <f t="shared" si="17"/>
        <v/>
      </c>
      <c r="N69" s="3">
        <f t="shared" si="18"/>
        <v>0</v>
      </c>
      <c r="O69" s="2">
        <f t="shared" si="19"/>
        <v>0</v>
      </c>
      <c r="Q69" s="2"/>
      <c r="S69" s="2" t="str">
        <f t="shared" si="20"/>
        <v/>
      </c>
      <c r="T69" s="2" t="str">
        <f t="shared" si="21"/>
        <v/>
      </c>
      <c r="U69" s="3"/>
      <c r="V69" s="3"/>
      <c r="Y69" s="2" t="str">
        <f>IF(T69="","",T69*(1-IF(U69="",Settings!$B$7,U69))*(1-IF(V69="",Settings!$B$6,V69)))</f>
        <v/>
      </c>
      <c r="Z69" s="3"/>
      <c r="AA69" s="3"/>
      <c r="AC69" s="2" t="str">
        <f>IF(Y69="","",Y69*IF(Z69="",Settings!$B$4,Z69) + Y69*IF(AA69="",Settings!$B$5,AA69) + R69*IF(AB69="",Settings!$B$6,AB69))</f>
        <v/>
      </c>
      <c r="AD69" s="2" t="str">
        <f t="shared" si="22"/>
        <v/>
      </c>
      <c r="AE69" s="2" t="str">
        <f t="shared" si="23"/>
        <v/>
      </c>
      <c r="AF69" s="3" t="e">
        <f t="shared" si="24"/>
        <v>#VALUE!</v>
      </c>
      <c r="AG69" t="e">
        <f t="shared" si="25"/>
        <v>#VALUE!</v>
      </c>
      <c r="AI69" s="2"/>
      <c r="AJ69" t="str">
        <f t="shared" si="26"/>
        <v/>
      </c>
      <c r="AK69" t="e">
        <f t="shared" si="27"/>
        <v>#VALUE!</v>
      </c>
      <c r="AL69" s="3"/>
      <c r="AM69" t="str">
        <f t="shared" si="28"/>
        <v/>
      </c>
      <c r="AN69" s="2" t="str">
        <f t="shared" si="29"/>
        <v/>
      </c>
      <c r="AO69" t="e">
        <f>IF(AF69="","",IF(AF69&lt;Settings!$B$8,"ROMI below target",IF(AND(Settings!$B$16&lt;&gt;"",AE69&gt;Settings!$B$16),"CAC above allowable",IF(AND(Settings!$B$10&lt;&gt;"",AG69&lt;Settings!$B$10),"Low MER","OK"))))</f>
        <v>#VALUE!</v>
      </c>
    </row>
    <row r="70" spans="5:41" x14ac:dyDescent="0.3">
      <c r="E70" s="2"/>
      <c r="F70" s="2"/>
      <c r="G70" s="2"/>
      <c r="H70" t="str">
        <f>IF(D70="","",XLOOKUP(D70,FX!$A$7:$A$100,FX!$C$7:$C$100,1))</f>
        <v/>
      </c>
      <c r="I70" s="2" t="str">
        <f t="shared" si="15"/>
        <v/>
      </c>
      <c r="J70" s="2" t="str">
        <f t="shared" si="16"/>
        <v/>
      </c>
      <c r="K70" s="2" t="str">
        <f t="shared" si="17"/>
        <v/>
      </c>
      <c r="N70" s="3">
        <f t="shared" si="18"/>
        <v>0</v>
      </c>
      <c r="O70" s="2">
        <f t="shared" si="19"/>
        <v>0</v>
      </c>
      <c r="Q70" s="2"/>
      <c r="S70" s="2" t="str">
        <f t="shared" si="20"/>
        <v/>
      </c>
      <c r="T70" s="2" t="str">
        <f t="shared" si="21"/>
        <v/>
      </c>
      <c r="U70" s="3"/>
      <c r="V70" s="3"/>
      <c r="Y70" s="2" t="str">
        <f>IF(T70="","",T70*(1-IF(U70="",Settings!$B$7,U70))*(1-IF(V70="",Settings!$B$6,V70)))</f>
        <v/>
      </c>
      <c r="Z70" s="3"/>
      <c r="AA70" s="3"/>
      <c r="AC70" s="2" t="str">
        <f>IF(Y70="","",Y70*IF(Z70="",Settings!$B$4,Z70) + Y70*IF(AA70="",Settings!$B$5,AA70) + R70*IF(AB70="",Settings!$B$6,AB70))</f>
        <v/>
      </c>
      <c r="AD70" s="2" t="str">
        <f t="shared" si="22"/>
        <v/>
      </c>
      <c r="AE70" s="2" t="str">
        <f t="shared" si="23"/>
        <v/>
      </c>
      <c r="AF70" s="3" t="e">
        <f t="shared" si="24"/>
        <v>#VALUE!</v>
      </c>
      <c r="AG70" t="e">
        <f t="shared" si="25"/>
        <v>#VALUE!</v>
      </c>
      <c r="AI70" s="2"/>
      <c r="AJ70" t="str">
        <f t="shared" si="26"/>
        <v/>
      </c>
      <c r="AK70" t="e">
        <f t="shared" si="27"/>
        <v>#VALUE!</v>
      </c>
      <c r="AL70" s="3"/>
      <c r="AM70" t="str">
        <f t="shared" si="28"/>
        <v/>
      </c>
      <c r="AN70" s="2" t="str">
        <f t="shared" si="29"/>
        <v/>
      </c>
      <c r="AO70" t="e">
        <f>IF(AF70="","",IF(AF70&lt;Settings!$B$8,"ROMI below target",IF(AND(Settings!$B$16&lt;&gt;"",AE70&gt;Settings!$B$16),"CAC above allowable",IF(AND(Settings!$B$10&lt;&gt;"",AG70&lt;Settings!$B$10),"Low MER","OK"))))</f>
        <v>#VALUE!</v>
      </c>
    </row>
    <row r="71" spans="5:41" x14ac:dyDescent="0.3">
      <c r="E71" s="2"/>
      <c r="F71" s="2"/>
      <c r="G71" s="2"/>
      <c r="H71" t="str">
        <f>IF(D71="","",XLOOKUP(D71,FX!$A$7:$A$100,FX!$C$7:$C$100,1))</f>
        <v/>
      </c>
      <c r="I71" s="2" t="str">
        <f t="shared" si="15"/>
        <v/>
      </c>
      <c r="J71" s="2" t="str">
        <f t="shared" si="16"/>
        <v/>
      </c>
      <c r="K71" s="2" t="str">
        <f t="shared" si="17"/>
        <v/>
      </c>
      <c r="N71" s="3">
        <f t="shared" si="18"/>
        <v>0</v>
      </c>
      <c r="O71" s="2">
        <f t="shared" si="19"/>
        <v>0</v>
      </c>
      <c r="Q71" s="2"/>
      <c r="S71" s="2" t="str">
        <f t="shared" si="20"/>
        <v/>
      </c>
      <c r="T71" s="2" t="str">
        <f t="shared" si="21"/>
        <v/>
      </c>
      <c r="U71" s="3"/>
      <c r="V71" s="3"/>
      <c r="Y71" s="2" t="str">
        <f>IF(T71="","",T71*(1-IF(U71="",Settings!$B$7,U71))*(1-IF(V71="",Settings!$B$6,V71)))</f>
        <v/>
      </c>
      <c r="Z71" s="3"/>
      <c r="AA71" s="3"/>
      <c r="AC71" s="2" t="str">
        <f>IF(Y71="","",Y71*IF(Z71="",Settings!$B$4,Z71) + Y71*IF(AA71="",Settings!$B$5,AA71) + R71*IF(AB71="",Settings!$B$6,AB71))</f>
        <v/>
      </c>
      <c r="AD71" s="2" t="str">
        <f t="shared" si="22"/>
        <v/>
      </c>
      <c r="AE71" s="2" t="str">
        <f t="shared" si="23"/>
        <v/>
      </c>
      <c r="AF71" s="3" t="e">
        <f t="shared" si="24"/>
        <v>#VALUE!</v>
      </c>
      <c r="AG71" t="e">
        <f t="shared" si="25"/>
        <v>#VALUE!</v>
      </c>
      <c r="AI71" s="2"/>
      <c r="AJ71" t="str">
        <f t="shared" si="26"/>
        <v/>
      </c>
      <c r="AK71" t="e">
        <f t="shared" si="27"/>
        <v>#VALUE!</v>
      </c>
      <c r="AL71" s="3"/>
      <c r="AM71" t="str">
        <f t="shared" si="28"/>
        <v/>
      </c>
      <c r="AN71" s="2" t="str">
        <f t="shared" si="29"/>
        <v/>
      </c>
      <c r="AO71" t="e">
        <f>IF(AF71="","",IF(AF71&lt;Settings!$B$8,"ROMI below target",IF(AND(Settings!$B$16&lt;&gt;"",AE71&gt;Settings!$B$16),"CAC above allowable",IF(AND(Settings!$B$10&lt;&gt;"",AG71&lt;Settings!$B$10),"Low MER","OK"))))</f>
        <v>#VALUE!</v>
      </c>
    </row>
    <row r="72" spans="5:41" x14ac:dyDescent="0.3">
      <c r="E72" s="2"/>
      <c r="F72" s="2"/>
      <c r="G72" s="2"/>
      <c r="H72" t="str">
        <f>IF(D72="","",XLOOKUP(D72,FX!$A$7:$A$100,FX!$C$7:$C$100,1))</f>
        <v/>
      </c>
      <c r="I72" s="2" t="str">
        <f t="shared" si="15"/>
        <v/>
      </c>
      <c r="J72" s="2" t="str">
        <f t="shared" si="16"/>
        <v/>
      </c>
      <c r="K72" s="2" t="str">
        <f t="shared" si="17"/>
        <v/>
      </c>
      <c r="N72" s="3">
        <f t="shared" si="18"/>
        <v>0</v>
      </c>
      <c r="O72" s="2">
        <f t="shared" si="19"/>
        <v>0</v>
      </c>
      <c r="Q72" s="2"/>
      <c r="S72" s="2" t="str">
        <f t="shared" si="20"/>
        <v/>
      </c>
      <c r="T72" s="2" t="str">
        <f t="shared" si="21"/>
        <v/>
      </c>
      <c r="U72" s="3"/>
      <c r="V72" s="3"/>
      <c r="Y72" s="2" t="str">
        <f>IF(T72="","",T72*(1-IF(U72="",Settings!$B$7,U72))*(1-IF(V72="",Settings!$B$6,V72)))</f>
        <v/>
      </c>
      <c r="Z72" s="3"/>
      <c r="AA72" s="3"/>
      <c r="AC72" s="2" t="str">
        <f>IF(Y72="","",Y72*IF(Z72="",Settings!$B$4,Z72) + Y72*IF(AA72="",Settings!$B$5,AA72) + R72*IF(AB72="",Settings!$B$6,AB72))</f>
        <v/>
      </c>
      <c r="AD72" s="2" t="str">
        <f t="shared" si="22"/>
        <v/>
      </c>
      <c r="AE72" s="2" t="str">
        <f t="shared" si="23"/>
        <v/>
      </c>
      <c r="AF72" s="3" t="e">
        <f t="shared" si="24"/>
        <v>#VALUE!</v>
      </c>
      <c r="AG72" t="e">
        <f t="shared" si="25"/>
        <v>#VALUE!</v>
      </c>
      <c r="AI72" s="2"/>
      <c r="AJ72" t="str">
        <f t="shared" si="26"/>
        <v/>
      </c>
      <c r="AK72" t="e">
        <f t="shared" si="27"/>
        <v>#VALUE!</v>
      </c>
      <c r="AL72" s="3"/>
      <c r="AM72" t="str">
        <f t="shared" si="28"/>
        <v/>
      </c>
      <c r="AN72" s="2" t="str">
        <f t="shared" si="29"/>
        <v/>
      </c>
      <c r="AO72" t="e">
        <f>IF(AF72="","",IF(AF72&lt;Settings!$B$8,"ROMI below target",IF(AND(Settings!$B$16&lt;&gt;"",AE72&gt;Settings!$B$16),"CAC above allowable",IF(AND(Settings!$B$10&lt;&gt;"",AG72&lt;Settings!$B$10),"Low MER","OK"))))</f>
        <v>#VALUE!</v>
      </c>
    </row>
    <row r="73" spans="5:41" x14ac:dyDescent="0.3">
      <c r="E73" s="2"/>
      <c r="F73" s="2"/>
      <c r="G73" s="2"/>
      <c r="H73" t="str">
        <f>IF(D73="","",XLOOKUP(D73,FX!$A$7:$A$100,FX!$C$7:$C$100,1))</f>
        <v/>
      </c>
      <c r="I73" s="2" t="str">
        <f t="shared" si="15"/>
        <v/>
      </c>
      <c r="J73" s="2" t="str">
        <f t="shared" si="16"/>
        <v/>
      </c>
      <c r="K73" s="2" t="str">
        <f t="shared" si="17"/>
        <v/>
      </c>
      <c r="N73" s="3">
        <f t="shared" si="18"/>
        <v>0</v>
      </c>
      <c r="O73" s="2">
        <f t="shared" si="19"/>
        <v>0</v>
      </c>
      <c r="Q73" s="2"/>
      <c r="S73" s="2" t="str">
        <f t="shared" si="20"/>
        <v/>
      </c>
      <c r="T73" s="2" t="str">
        <f t="shared" si="21"/>
        <v/>
      </c>
      <c r="U73" s="3"/>
      <c r="V73" s="3"/>
      <c r="Y73" s="2" t="str">
        <f>IF(T73="","",T73*(1-IF(U73="",Settings!$B$7,U73))*(1-IF(V73="",Settings!$B$6,V73)))</f>
        <v/>
      </c>
      <c r="Z73" s="3"/>
      <c r="AA73" s="3"/>
      <c r="AC73" s="2" t="str">
        <f>IF(Y73="","",Y73*IF(Z73="",Settings!$B$4,Z73) + Y73*IF(AA73="",Settings!$B$5,AA73) + R73*IF(AB73="",Settings!$B$6,AB73))</f>
        <v/>
      </c>
      <c r="AD73" s="2" t="str">
        <f t="shared" si="22"/>
        <v/>
      </c>
      <c r="AE73" s="2" t="str">
        <f t="shared" si="23"/>
        <v/>
      </c>
      <c r="AF73" s="3" t="e">
        <f t="shared" si="24"/>
        <v>#VALUE!</v>
      </c>
      <c r="AG73" t="e">
        <f t="shared" si="25"/>
        <v>#VALUE!</v>
      </c>
      <c r="AI73" s="2"/>
      <c r="AJ73" t="str">
        <f t="shared" si="26"/>
        <v/>
      </c>
      <c r="AK73" t="e">
        <f t="shared" si="27"/>
        <v>#VALUE!</v>
      </c>
      <c r="AL73" s="3"/>
      <c r="AM73" t="str">
        <f t="shared" si="28"/>
        <v/>
      </c>
      <c r="AN73" s="2" t="str">
        <f t="shared" si="29"/>
        <v/>
      </c>
      <c r="AO73" t="e">
        <f>IF(AF73="","",IF(AF73&lt;Settings!$B$8,"ROMI below target",IF(AND(Settings!$B$16&lt;&gt;"",AE73&gt;Settings!$B$16),"CAC above allowable",IF(AND(Settings!$B$10&lt;&gt;"",AG73&lt;Settings!$B$10),"Low MER","OK"))))</f>
        <v>#VALUE!</v>
      </c>
    </row>
    <row r="74" spans="5:41" x14ac:dyDescent="0.3">
      <c r="E74" s="2"/>
      <c r="F74" s="2"/>
      <c r="G74" s="2"/>
      <c r="H74" t="str">
        <f>IF(D74="","",XLOOKUP(D74,FX!$A$7:$A$100,FX!$C$7:$C$100,1))</f>
        <v/>
      </c>
      <c r="I74" s="2" t="str">
        <f t="shared" si="15"/>
        <v/>
      </c>
      <c r="J74" s="2" t="str">
        <f t="shared" si="16"/>
        <v/>
      </c>
      <c r="K74" s="2" t="str">
        <f t="shared" si="17"/>
        <v/>
      </c>
      <c r="N74" s="3">
        <f t="shared" si="18"/>
        <v>0</v>
      </c>
      <c r="O74" s="2">
        <f t="shared" si="19"/>
        <v>0</v>
      </c>
      <c r="Q74" s="2"/>
      <c r="S74" s="2" t="str">
        <f t="shared" si="20"/>
        <v/>
      </c>
      <c r="T74" s="2" t="str">
        <f t="shared" si="21"/>
        <v/>
      </c>
      <c r="U74" s="3"/>
      <c r="V74" s="3"/>
      <c r="Y74" s="2" t="str">
        <f>IF(T74="","",T74*(1-IF(U74="",Settings!$B$7,U74))*(1-IF(V74="",Settings!$B$6,V74)))</f>
        <v/>
      </c>
      <c r="Z74" s="3"/>
      <c r="AA74" s="3"/>
      <c r="AC74" s="2" t="str">
        <f>IF(Y74="","",Y74*IF(Z74="",Settings!$B$4,Z74) + Y74*IF(AA74="",Settings!$B$5,AA74) + R74*IF(AB74="",Settings!$B$6,AB74))</f>
        <v/>
      </c>
      <c r="AD74" s="2" t="str">
        <f t="shared" si="22"/>
        <v/>
      </c>
      <c r="AE74" s="2" t="str">
        <f t="shared" si="23"/>
        <v/>
      </c>
      <c r="AF74" s="3" t="e">
        <f t="shared" si="24"/>
        <v>#VALUE!</v>
      </c>
      <c r="AG74" t="e">
        <f t="shared" si="25"/>
        <v>#VALUE!</v>
      </c>
      <c r="AI74" s="2"/>
      <c r="AJ74" t="str">
        <f t="shared" si="26"/>
        <v/>
      </c>
      <c r="AK74" t="e">
        <f t="shared" si="27"/>
        <v>#VALUE!</v>
      </c>
      <c r="AL74" s="3"/>
      <c r="AM74" t="str">
        <f t="shared" si="28"/>
        <v/>
      </c>
      <c r="AN74" s="2" t="str">
        <f t="shared" si="29"/>
        <v/>
      </c>
      <c r="AO74" t="e">
        <f>IF(AF74="","",IF(AF74&lt;Settings!$B$8,"ROMI below target",IF(AND(Settings!$B$16&lt;&gt;"",AE74&gt;Settings!$B$16),"CAC above allowable",IF(AND(Settings!$B$10&lt;&gt;"",AG74&lt;Settings!$B$10),"Low MER","OK"))))</f>
        <v>#VALUE!</v>
      </c>
    </row>
    <row r="75" spans="5:41" x14ac:dyDescent="0.3">
      <c r="E75" s="2"/>
      <c r="F75" s="2"/>
      <c r="G75" s="2"/>
      <c r="H75" t="str">
        <f>IF(D75="","",XLOOKUP(D75,FX!$A$7:$A$100,FX!$C$7:$C$100,1))</f>
        <v/>
      </c>
      <c r="I75" s="2" t="str">
        <f t="shared" si="15"/>
        <v/>
      </c>
      <c r="J75" s="2" t="str">
        <f t="shared" si="16"/>
        <v/>
      </c>
      <c r="K75" s="2" t="str">
        <f t="shared" si="17"/>
        <v/>
      </c>
      <c r="N75" s="3">
        <f t="shared" si="18"/>
        <v>0</v>
      </c>
      <c r="O75" s="2">
        <f t="shared" si="19"/>
        <v>0</v>
      </c>
      <c r="Q75" s="2"/>
      <c r="S75" s="2" t="str">
        <f t="shared" si="20"/>
        <v/>
      </c>
      <c r="T75" s="2" t="str">
        <f t="shared" si="21"/>
        <v/>
      </c>
      <c r="U75" s="3"/>
      <c r="V75" s="3"/>
      <c r="Y75" s="2" t="str">
        <f>IF(T75="","",T75*(1-IF(U75="",Settings!$B$7,U75))*(1-IF(V75="",Settings!$B$6,V75)))</f>
        <v/>
      </c>
      <c r="Z75" s="3"/>
      <c r="AA75" s="3"/>
      <c r="AC75" s="2" t="str">
        <f>IF(Y75="","",Y75*IF(Z75="",Settings!$B$4,Z75) + Y75*IF(AA75="",Settings!$B$5,AA75) + R75*IF(AB75="",Settings!$B$6,AB75))</f>
        <v/>
      </c>
      <c r="AD75" s="2" t="str">
        <f t="shared" si="22"/>
        <v/>
      </c>
      <c r="AE75" s="2" t="str">
        <f t="shared" si="23"/>
        <v/>
      </c>
      <c r="AF75" s="3" t="e">
        <f t="shared" si="24"/>
        <v>#VALUE!</v>
      </c>
      <c r="AG75" t="e">
        <f t="shared" si="25"/>
        <v>#VALUE!</v>
      </c>
      <c r="AI75" s="2"/>
      <c r="AJ75" t="str">
        <f t="shared" si="26"/>
        <v/>
      </c>
      <c r="AK75" t="e">
        <f t="shared" si="27"/>
        <v>#VALUE!</v>
      </c>
      <c r="AL75" s="3"/>
      <c r="AM75" t="str">
        <f t="shared" si="28"/>
        <v/>
      </c>
      <c r="AN75" s="2" t="str">
        <f t="shared" si="29"/>
        <v/>
      </c>
      <c r="AO75" t="e">
        <f>IF(AF75="","",IF(AF75&lt;Settings!$B$8,"ROMI below target",IF(AND(Settings!$B$16&lt;&gt;"",AE75&gt;Settings!$B$16),"CAC above allowable",IF(AND(Settings!$B$10&lt;&gt;"",AG75&lt;Settings!$B$10),"Low MER","OK"))))</f>
        <v>#VALUE!</v>
      </c>
    </row>
    <row r="76" spans="5:41" x14ac:dyDescent="0.3">
      <c r="E76" s="2"/>
      <c r="F76" s="2"/>
      <c r="G76" s="2"/>
      <c r="H76" t="str">
        <f>IF(D76="","",XLOOKUP(D76,FX!$A$7:$A$100,FX!$C$7:$C$100,1))</f>
        <v/>
      </c>
      <c r="I76" s="2" t="str">
        <f t="shared" si="15"/>
        <v/>
      </c>
      <c r="J76" s="2" t="str">
        <f t="shared" si="16"/>
        <v/>
      </c>
      <c r="K76" s="2" t="str">
        <f t="shared" si="17"/>
        <v/>
      </c>
      <c r="N76" s="3">
        <f t="shared" si="18"/>
        <v>0</v>
      </c>
      <c r="O76" s="2">
        <f t="shared" si="19"/>
        <v>0</v>
      </c>
      <c r="Q76" s="2"/>
      <c r="S76" s="2" t="str">
        <f t="shared" si="20"/>
        <v/>
      </c>
      <c r="T76" s="2" t="str">
        <f t="shared" si="21"/>
        <v/>
      </c>
      <c r="U76" s="3"/>
      <c r="V76" s="3"/>
      <c r="Y76" s="2" t="str">
        <f>IF(T76="","",T76*(1-IF(U76="",Settings!$B$7,U76))*(1-IF(V76="",Settings!$B$6,V76)))</f>
        <v/>
      </c>
      <c r="Z76" s="3"/>
      <c r="AA76" s="3"/>
      <c r="AC76" s="2" t="str">
        <f>IF(Y76="","",Y76*IF(Z76="",Settings!$B$4,Z76) + Y76*IF(AA76="",Settings!$B$5,AA76) + R76*IF(AB76="",Settings!$B$6,AB76))</f>
        <v/>
      </c>
      <c r="AD76" s="2" t="str">
        <f t="shared" si="22"/>
        <v/>
      </c>
      <c r="AE76" s="2" t="str">
        <f t="shared" si="23"/>
        <v/>
      </c>
      <c r="AF76" s="3" t="e">
        <f t="shared" si="24"/>
        <v>#VALUE!</v>
      </c>
      <c r="AG76" t="e">
        <f t="shared" si="25"/>
        <v>#VALUE!</v>
      </c>
      <c r="AI76" s="2"/>
      <c r="AJ76" t="str">
        <f t="shared" si="26"/>
        <v/>
      </c>
      <c r="AK76" t="e">
        <f t="shared" si="27"/>
        <v>#VALUE!</v>
      </c>
      <c r="AL76" s="3"/>
      <c r="AM76" t="str">
        <f t="shared" si="28"/>
        <v/>
      </c>
      <c r="AN76" s="2" t="str">
        <f t="shared" si="29"/>
        <v/>
      </c>
      <c r="AO76" t="e">
        <f>IF(AF76="","",IF(AF76&lt;Settings!$B$8,"ROMI below target",IF(AND(Settings!$B$16&lt;&gt;"",AE76&gt;Settings!$B$16),"CAC above allowable",IF(AND(Settings!$B$10&lt;&gt;"",AG76&lt;Settings!$B$10),"Low MER","OK"))))</f>
        <v>#VALUE!</v>
      </c>
    </row>
    <row r="77" spans="5:41" x14ac:dyDescent="0.3">
      <c r="E77" s="2"/>
      <c r="F77" s="2"/>
      <c r="G77" s="2"/>
      <c r="H77" t="str">
        <f>IF(D77="","",XLOOKUP(D77,FX!$A$7:$A$100,FX!$C$7:$C$100,1))</f>
        <v/>
      </c>
      <c r="I77" s="2" t="str">
        <f t="shared" si="15"/>
        <v/>
      </c>
      <c r="J77" s="2" t="str">
        <f t="shared" si="16"/>
        <v/>
      </c>
      <c r="K77" s="2" t="str">
        <f t="shared" si="17"/>
        <v/>
      </c>
      <c r="N77" s="3">
        <f t="shared" si="18"/>
        <v>0</v>
      </c>
      <c r="O77" s="2">
        <f t="shared" si="19"/>
        <v>0</v>
      </c>
      <c r="Q77" s="2"/>
      <c r="S77" s="2" t="str">
        <f t="shared" si="20"/>
        <v/>
      </c>
      <c r="T77" s="2" t="str">
        <f t="shared" si="21"/>
        <v/>
      </c>
      <c r="U77" s="3"/>
      <c r="V77" s="3"/>
      <c r="Y77" s="2" t="str">
        <f>IF(T77="","",T77*(1-IF(U77="",Settings!$B$7,U77))*(1-IF(V77="",Settings!$B$6,V77)))</f>
        <v/>
      </c>
      <c r="Z77" s="3"/>
      <c r="AA77" s="3"/>
      <c r="AC77" s="2" t="str">
        <f>IF(Y77="","",Y77*IF(Z77="",Settings!$B$4,Z77) + Y77*IF(AA77="",Settings!$B$5,AA77) + R77*IF(AB77="",Settings!$B$6,AB77))</f>
        <v/>
      </c>
      <c r="AD77" s="2" t="str">
        <f t="shared" si="22"/>
        <v/>
      </c>
      <c r="AE77" s="2" t="str">
        <f t="shared" si="23"/>
        <v/>
      </c>
      <c r="AF77" s="3" t="e">
        <f t="shared" si="24"/>
        <v>#VALUE!</v>
      </c>
      <c r="AG77" t="e">
        <f t="shared" si="25"/>
        <v>#VALUE!</v>
      </c>
      <c r="AI77" s="2"/>
      <c r="AJ77" t="str">
        <f t="shared" si="26"/>
        <v/>
      </c>
      <c r="AK77" t="e">
        <f t="shared" si="27"/>
        <v>#VALUE!</v>
      </c>
      <c r="AL77" s="3"/>
      <c r="AM77" t="str">
        <f t="shared" si="28"/>
        <v/>
      </c>
      <c r="AN77" s="2" t="str">
        <f t="shared" si="29"/>
        <v/>
      </c>
      <c r="AO77" t="e">
        <f>IF(AF77="","",IF(AF77&lt;Settings!$B$8,"ROMI below target",IF(AND(Settings!$B$16&lt;&gt;"",AE77&gt;Settings!$B$16),"CAC above allowable",IF(AND(Settings!$B$10&lt;&gt;"",AG77&lt;Settings!$B$10),"Low MER","OK"))))</f>
        <v>#VALUE!</v>
      </c>
    </row>
    <row r="78" spans="5:41" x14ac:dyDescent="0.3">
      <c r="E78" s="2"/>
      <c r="F78" s="2"/>
      <c r="G78" s="2"/>
      <c r="H78" t="str">
        <f>IF(D78="","",XLOOKUP(D78,FX!$A$7:$A$100,FX!$C$7:$C$100,1))</f>
        <v/>
      </c>
      <c r="I78" s="2" t="str">
        <f t="shared" si="15"/>
        <v/>
      </c>
      <c r="J78" s="2" t="str">
        <f t="shared" si="16"/>
        <v/>
      </c>
      <c r="K78" s="2" t="str">
        <f t="shared" si="17"/>
        <v/>
      </c>
      <c r="N78" s="3">
        <f t="shared" si="18"/>
        <v>0</v>
      </c>
      <c r="O78" s="2">
        <f t="shared" si="19"/>
        <v>0</v>
      </c>
      <c r="Q78" s="2"/>
      <c r="S78" s="2" t="str">
        <f t="shared" si="20"/>
        <v/>
      </c>
      <c r="T78" s="2" t="str">
        <f t="shared" si="21"/>
        <v/>
      </c>
      <c r="U78" s="3"/>
      <c r="V78" s="3"/>
      <c r="Y78" s="2" t="str">
        <f>IF(T78="","",T78*(1-IF(U78="",Settings!$B$7,U78))*(1-IF(V78="",Settings!$B$6,V78)))</f>
        <v/>
      </c>
      <c r="Z78" s="3"/>
      <c r="AA78" s="3"/>
      <c r="AC78" s="2" t="str">
        <f>IF(Y78="","",Y78*IF(Z78="",Settings!$B$4,Z78) + Y78*IF(AA78="",Settings!$B$5,AA78) + R78*IF(AB78="",Settings!$B$6,AB78))</f>
        <v/>
      </c>
      <c r="AD78" s="2" t="str">
        <f t="shared" si="22"/>
        <v/>
      </c>
      <c r="AE78" s="2" t="str">
        <f t="shared" si="23"/>
        <v/>
      </c>
      <c r="AF78" s="3" t="e">
        <f t="shared" si="24"/>
        <v>#VALUE!</v>
      </c>
      <c r="AG78" t="e">
        <f t="shared" si="25"/>
        <v>#VALUE!</v>
      </c>
      <c r="AI78" s="2"/>
      <c r="AJ78" t="str">
        <f t="shared" si="26"/>
        <v/>
      </c>
      <c r="AK78" t="e">
        <f t="shared" si="27"/>
        <v>#VALUE!</v>
      </c>
      <c r="AL78" s="3"/>
      <c r="AM78" t="str">
        <f t="shared" si="28"/>
        <v/>
      </c>
      <c r="AN78" s="2" t="str">
        <f t="shared" si="29"/>
        <v/>
      </c>
      <c r="AO78" t="e">
        <f>IF(AF78="","",IF(AF78&lt;Settings!$B$8,"ROMI below target",IF(AND(Settings!$B$16&lt;&gt;"",AE78&gt;Settings!$B$16),"CAC above allowable",IF(AND(Settings!$B$10&lt;&gt;"",AG78&lt;Settings!$B$10),"Low MER","OK"))))</f>
        <v>#VALUE!</v>
      </c>
    </row>
    <row r="79" spans="5:41" x14ac:dyDescent="0.3">
      <c r="E79" s="2"/>
      <c r="F79" s="2"/>
      <c r="G79" s="2"/>
      <c r="H79" t="str">
        <f>IF(D79="","",XLOOKUP(D79,FX!$A$7:$A$100,FX!$C$7:$C$100,1))</f>
        <v/>
      </c>
      <c r="I79" s="2" t="str">
        <f t="shared" si="15"/>
        <v/>
      </c>
      <c r="J79" s="2" t="str">
        <f t="shared" si="16"/>
        <v/>
      </c>
      <c r="K79" s="2" t="str">
        <f t="shared" si="17"/>
        <v/>
      </c>
      <c r="N79" s="3">
        <f t="shared" si="18"/>
        <v>0</v>
      </c>
      <c r="O79" s="2">
        <f t="shared" si="19"/>
        <v>0</v>
      </c>
      <c r="Q79" s="2"/>
      <c r="S79" s="2" t="str">
        <f t="shared" si="20"/>
        <v/>
      </c>
      <c r="T79" s="2" t="str">
        <f t="shared" si="21"/>
        <v/>
      </c>
      <c r="U79" s="3"/>
      <c r="V79" s="3"/>
      <c r="Y79" s="2" t="str">
        <f>IF(T79="","",T79*(1-IF(U79="",Settings!$B$7,U79))*(1-IF(V79="",Settings!$B$6,V79)))</f>
        <v/>
      </c>
      <c r="Z79" s="3"/>
      <c r="AA79" s="3"/>
      <c r="AC79" s="2" t="str">
        <f>IF(Y79="","",Y79*IF(Z79="",Settings!$B$4,Z79) + Y79*IF(AA79="",Settings!$B$5,AA79) + R79*IF(AB79="",Settings!$B$6,AB79))</f>
        <v/>
      </c>
      <c r="AD79" s="2" t="str">
        <f t="shared" si="22"/>
        <v/>
      </c>
      <c r="AE79" s="2" t="str">
        <f t="shared" si="23"/>
        <v/>
      </c>
      <c r="AF79" s="3" t="e">
        <f t="shared" si="24"/>
        <v>#VALUE!</v>
      </c>
      <c r="AG79" t="e">
        <f t="shared" si="25"/>
        <v>#VALUE!</v>
      </c>
      <c r="AI79" s="2"/>
      <c r="AJ79" t="str">
        <f t="shared" si="26"/>
        <v/>
      </c>
      <c r="AK79" t="e">
        <f t="shared" si="27"/>
        <v>#VALUE!</v>
      </c>
      <c r="AL79" s="3"/>
      <c r="AM79" t="str">
        <f t="shared" si="28"/>
        <v/>
      </c>
      <c r="AN79" s="2" t="str">
        <f t="shared" si="29"/>
        <v/>
      </c>
      <c r="AO79" t="e">
        <f>IF(AF79="","",IF(AF79&lt;Settings!$B$8,"ROMI below target",IF(AND(Settings!$B$16&lt;&gt;"",AE79&gt;Settings!$B$16),"CAC above allowable",IF(AND(Settings!$B$10&lt;&gt;"",AG79&lt;Settings!$B$10),"Low MER","OK"))))</f>
        <v>#VALUE!</v>
      </c>
    </row>
    <row r="80" spans="5:41" x14ac:dyDescent="0.3">
      <c r="E80" s="2"/>
      <c r="F80" s="2"/>
      <c r="G80" s="2"/>
      <c r="H80" t="str">
        <f>IF(D80="","",XLOOKUP(D80,FX!$A$7:$A$100,FX!$C$7:$C$100,1))</f>
        <v/>
      </c>
      <c r="I80" s="2" t="str">
        <f t="shared" si="15"/>
        <v/>
      </c>
      <c r="J80" s="2" t="str">
        <f t="shared" si="16"/>
        <v/>
      </c>
      <c r="K80" s="2" t="str">
        <f t="shared" si="17"/>
        <v/>
      </c>
      <c r="N80" s="3">
        <f t="shared" si="18"/>
        <v>0</v>
      </c>
      <c r="O80" s="2">
        <f t="shared" si="19"/>
        <v>0</v>
      </c>
      <c r="Q80" s="2"/>
      <c r="S80" s="2" t="str">
        <f t="shared" si="20"/>
        <v/>
      </c>
      <c r="T80" s="2" t="str">
        <f t="shared" si="21"/>
        <v/>
      </c>
      <c r="U80" s="3"/>
      <c r="V80" s="3"/>
      <c r="Y80" s="2" t="str">
        <f>IF(T80="","",T80*(1-IF(U80="",Settings!$B$7,U80))*(1-IF(V80="",Settings!$B$6,V80)))</f>
        <v/>
      </c>
      <c r="Z80" s="3"/>
      <c r="AA80" s="3"/>
      <c r="AC80" s="2" t="str">
        <f>IF(Y80="","",Y80*IF(Z80="",Settings!$B$4,Z80) + Y80*IF(AA80="",Settings!$B$5,AA80) + R80*IF(AB80="",Settings!$B$6,AB80))</f>
        <v/>
      </c>
      <c r="AD80" s="2" t="str">
        <f t="shared" si="22"/>
        <v/>
      </c>
      <c r="AE80" s="2" t="str">
        <f t="shared" si="23"/>
        <v/>
      </c>
      <c r="AF80" s="3" t="e">
        <f t="shared" si="24"/>
        <v>#VALUE!</v>
      </c>
      <c r="AG80" t="e">
        <f t="shared" si="25"/>
        <v>#VALUE!</v>
      </c>
      <c r="AI80" s="2"/>
      <c r="AJ80" t="str">
        <f t="shared" si="26"/>
        <v/>
      </c>
      <c r="AK80" t="e">
        <f t="shared" si="27"/>
        <v>#VALUE!</v>
      </c>
      <c r="AL80" s="3"/>
      <c r="AM80" t="str">
        <f t="shared" si="28"/>
        <v/>
      </c>
      <c r="AN80" s="2" t="str">
        <f t="shared" si="29"/>
        <v/>
      </c>
      <c r="AO80" t="e">
        <f>IF(AF80="","",IF(AF80&lt;Settings!$B$8,"ROMI below target",IF(AND(Settings!$B$16&lt;&gt;"",AE80&gt;Settings!$B$16),"CAC above allowable",IF(AND(Settings!$B$10&lt;&gt;"",AG80&lt;Settings!$B$10),"Low MER","OK"))))</f>
        <v>#VALUE!</v>
      </c>
    </row>
    <row r="81" spans="5:41" x14ac:dyDescent="0.3">
      <c r="E81" s="2"/>
      <c r="F81" s="2"/>
      <c r="G81" s="2"/>
      <c r="H81" t="str">
        <f>IF(D81="","",XLOOKUP(D81,FX!$A$7:$A$100,FX!$C$7:$C$100,1))</f>
        <v/>
      </c>
      <c r="I81" s="2" t="str">
        <f t="shared" si="15"/>
        <v/>
      </c>
      <c r="J81" s="2" t="str">
        <f t="shared" si="16"/>
        <v/>
      </c>
      <c r="K81" s="2" t="str">
        <f t="shared" si="17"/>
        <v/>
      </c>
      <c r="N81" s="3">
        <f t="shared" si="18"/>
        <v>0</v>
      </c>
      <c r="O81" s="2">
        <f t="shared" si="19"/>
        <v>0</v>
      </c>
      <c r="Q81" s="2"/>
      <c r="S81" s="2" t="str">
        <f t="shared" si="20"/>
        <v/>
      </c>
      <c r="T81" s="2" t="str">
        <f t="shared" si="21"/>
        <v/>
      </c>
      <c r="U81" s="3"/>
      <c r="V81" s="3"/>
      <c r="Y81" s="2" t="str">
        <f>IF(T81="","",T81*(1-IF(U81="",Settings!$B$7,U81))*(1-IF(V81="",Settings!$B$6,V81)))</f>
        <v/>
      </c>
      <c r="Z81" s="3"/>
      <c r="AA81" s="3"/>
      <c r="AC81" s="2" t="str">
        <f>IF(Y81="","",Y81*IF(Z81="",Settings!$B$4,Z81) + Y81*IF(AA81="",Settings!$B$5,AA81) + R81*IF(AB81="",Settings!$B$6,AB81))</f>
        <v/>
      </c>
      <c r="AD81" s="2" t="str">
        <f t="shared" si="22"/>
        <v/>
      </c>
      <c r="AE81" s="2" t="str">
        <f t="shared" si="23"/>
        <v/>
      </c>
      <c r="AF81" s="3" t="e">
        <f t="shared" si="24"/>
        <v>#VALUE!</v>
      </c>
      <c r="AG81" t="e">
        <f t="shared" si="25"/>
        <v>#VALUE!</v>
      </c>
      <c r="AI81" s="2"/>
      <c r="AJ81" t="str">
        <f t="shared" si="26"/>
        <v/>
      </c>
      <c r="AK81" t="e">
        <f t="shared" si="27"/>
        <v>#VALUE!</v>
      </c>
      <c r="AL81" s="3"/>
      <c r="AM81" t="str">
        <f t="shared" si="28"/>
        <v/>
      </c>
      <c r="AN81" s="2" t="str">
        <f t="shared" si="29"/>
        <v/>
      </c>
      <c r="AO81" t="e">
        <f>IF(AF81="","",IF(AF81&lt;Settings!$B$8,"ROMI below target",IF(AND(Settings!$B$16&lt;&gt;"",AE81&gt;Settings!$B$16),"CAC above allowable",IF(AND(Settings!$B$10&lt;&gt;"",AG81&lt;Settings!$B$10),"Low MER","OK"))))</f>
        <v>#VALUE!</v>
      </c>
    </row>
    <row r="82" spans="5:41" x14ac:dyDescent="0.3">
      <c r="E82" s="2"/>
      <c r="F82" s="2"/>
      <c r="G82" s="2"/>
      <c r="H82" t="str">
        <f>IF(D82="","",XLOOKUP(D82,FX!$A$7:$A$100,FX!$C$7:$C$100,1))</f>
        <v/>
      </c>
      <c r="I82" s="2" t="str">
        <f t="shared" si="15"/>
        <v/>
      </c>
      <c r="J82" s="2" t="str">
        <f t="shared" si="16"/>
        <v/>
      </c>
      <c r="K82" s="2" t="str">
        <f t="shared" si="17"/>
        <v/>
      </c>
      <c r="N82" s="3">
        <f t="shared" si="18"/>
        <v>0</v>
      </c>
      <c r="O82" s="2">
        <f t="shared" si="19"/>
        <v>0</v>
      </c>
      <c r="Q82" s="2"/>
      <c r="S82" s="2" t="str">
        <f t="shared" si="20"/>
        <v/>
      </c>
      <c r="T82" s="2" t="str">
        <f t="shared" si="21"/>
        <v/>
      </c>
      <c r="U82" s="3"/>
      <c r="V82" s="3"/>
      <c r="Y82" s="2" t="str">
        <f>IF(T82="","",T82*(1-IF(U82="",Settings!$B$7,U82))*(1-IF(V82="",Settings!$B$6,V82)))</f>
        <v/>
      </c>
      <c r="Z82" s="3"/>
      <c r="AA82" s="3"/>
      <c r="AC82" s="2" t="str">
        <f>IF(Y82="","",Y82*IF(Z82="",Settings!$B$4,Z82) + Y82*IF(AA82="",Settings!$B$5,AA82) + R82*IF(AB82="",Settings!$B$6,AB82))</f>
        <v/>
      </c>
      <c r="AD82" s="2" t="str">
        <f t="shared" si="22"/>
        <v/>
      </c>
      <c r="AE82" s="2" t="str">
        <f t="shared" si="23"/>
        <v/>
      </c>
      <c r="AF82" s="3" t="e">
        <f t="shared" si="24"/>
        <v>#VALUE!</v>
      </c>
      <c r="AG82" t="e">
        <f t="shared" si="25"/>
        <v>#VALUE!</v>
      </c>
      <c r="AI82" s="2"/>
      <c r="AJ82" t="str">
        <f t="shared" si="26"/>
        <v/>
      </c>
      <c r="AK82" t="e">
        <f t="shared" si="27"/>
        <v>#VALUE!</v>
      </c>
      <c r="AL82" s="3"/>
      <c r="AM82" t="str">
        <f t="shared" si="28"/>
        <v/>
      </c>
      <c r="AN82" s="2" t="str">
        <f t="shared" si="29"/>
        <v/>
      </c>
      <c r="AO82" t="e">
        <f>IF(AF82="","",IF(AF82&lt;Settings!$B$8,"ROMI below target",IF(AND(Settings!$B$16&lt;&gt;"",AE82&gt;Settings!$B$16),"CAC above allowable",IF(AND(Settings!$B$10&lt;&gt;"",AG82&lt;Settings!$B$10),"Low MER","OK"))))</f>
        <v>#VALUE!</v>
      </c>
    </row>
    <row r="83" spans="5:41" x14ac:dyDescent="0.3">
      <c r="E83" s="2"/>
      <c r="F83" s="2"/>
      <c r="G83" s="2"/>
      <c r="H83" t="str">
        <f>IF(D83="","",XLOOKUP(D83,FX!$A$7:$A$100,FX!$C$7:$C$100,1))</f>
        <v/>
      </c>
      <c r="I83" s="2" t="str">
        <f t="shared" si="15"/>
        <v/>
      </c>
      <c r="J83" s="2" t="str">
        <f t="shared" si="16"/>
        <v/>
      </c>
      <c r="K83" s="2" t="str">
        <f t="shared" si="17"/>
        <v/>
      </c>
      <c r="N83" s="3">
        <f t="shared" si="18"/>
        <v>0</v>
      </c>
      <c r="O83" s="2">
        <f t="shared" si="19"/>
        <v>0</v>
      </c>
      <c r="Q83" s="2"/>
      <c r="S83" s="2" t="str">
        <f t="shared" si="20"/>
        <v/>
      </c>
      <c r="T83" s="2" t="str">
        <f t="shared" si="21"/>
        <v/>
      </c>
      <c r="U83" s="3"/>
      <c r="V83" s="3"/>
      <c r="Y83" s="2" t="str">
        <f>IF(T83="","",T83*(1-IF(U83="",Settings!$B$7,U83))*(1-IF(V83="",Settings!$B$6,V83)))</f>
        <v/>
      </c>
      <c r="Z83" s="3"/>
      <c r="AA83" s="3"/>
      <c r="AC83" s="2" t="str">
        <f>IF(Y83="","",Y83*IF(Z83="",Settings!$B$4,Z83) + Y83*IF(AA83="",Settings!$B$5,AA83) + R83*IF(AB83="",Settings!$B$6,AB83))</f>
        <v/>
      </c>
      <c r="AD83" s="2" t="str">
        <f t="shared" si="22"/>
        <v/>
      </c>
      <c r="AE83" s="2" t="str">
        <f t="shared" si="23"/>
        <v/>
      </c>
      <c r="AF83" s="3" t="e">
        <f t="shared" si="24"/>
        <v>#VALUE!</v>
      </c>
      <c r="AG83" t="e">
        <f t="shared" si="25"/>
        <v>#VALUE!</v>
      </c>
      <c r="AI83" s="2"/>
      <c r="AJ83" t="str">
        <f t="shared" si="26"/>
        <v/>
      </c>
      <c r="AK83" t="e">
        <f t="shared" si="27"/>
        <v>#VALUE!</v>
      </c>
      <c r="AL83" s="3"/>
      <c r="AM83" t="str">
        <f t="shared" si="28"/>
        <v/>
      </c>
      <c r="AN83" s="2" t="str">
        <f t="shared" si="29"/>
        <v/>
      </c>
      <c r="AO83" t="e">
        <f>IF(AF83="","",IF(AF83&lt;Settings!$B$8,"ROMI below target",IF(AND(Settings!$B$16&lt;&gt;"",AE83&gt;Settings!$B$16),"CAC above allowable",IF(AND(Settings!$B$10&lt;&gt;"",AG83&lt;Settings!$B$10),"Low MER","OK"))))</f>
        <v>#VALUE!</v>
      </c>
    </row>
    <row r="84" spans="5:41" x14ac:dyDescent="0.3">
      <c r="E84" s="2"/>
      <c r="F84" s="2"/>
      <c r="G84" s="2"/>
      <c r="H84" t="str">
        <f>IF(D84="","",XLOOKUP(D84,FX!$A$7:$A$100,FX!$C$7:$C$100,1))</f>
        <v/>
      </c>
      <c r="I84" s="2" t="str">
        <f t="shared" si="15"/>
        <v/>
      </c>
      <c r="J84" s="2" t="str">
        <f t="shared" si="16"/>
        <v/>
      </c>
      <c r="K84" s="2" t="str">
        <f t="shared" si="17"/>
        <v/>
      </c>
      <c r="N84" s="3">
        <f t="shared" si="18"/>
        <v>0</v>
      </c>
      <c r="O84" s="2">
        <f t="shared" si="19"/>
        <v>0</v>
      </c>
      <c r="Q84" s="2"/>
      <c r="S84" s="2" t="str">
        <f t="shared" si="20"/>
        <v/>
      </c>
      <c r="T84" s="2" t="str">
        <f t="shared" si="21"/>
        <v/>
      </c>
      <c r="U84" s="3"/>
      <c r="V84" s="3"/>
      <c r="Y84" s="2" t="str">
        <f>IF(T84="","",T84*(1-IF(U84="",Settings!$B$7,U84))*(1-IF(V84="",Settings!$B$6,V84)))</f>
        <v/>
      </c>
      <c r="Z84" s="3"/>
      <c r="AA84" s="3"/>
      <c r="AC84" s="2" t="str">
        <f>IF(Y84="","",Y84*IF(Z84="",Settings!$B$4,Z84) + Y84*IF(AA84="",Settings!$B$5,AA84) + R84*IF(AB84="",Settings!$B$6,AB84))</f>
        <v/>
      </c>
      <c r="AD84" s="2" t="str">
        <f t="shared" si="22"/>
        <v/>
      </c>
      <c r="AE84" s="2" t="str">
        <f t="shared" si="23"/>
        <v/>
      </c>
      <c r="AF84" s="3" t="e">
        <f t="shared" si="24"/>
        <v>#VALUE!</v>
      </c>
      <c r="AG84" t="e">
        <f t="shared" si="25"/>
        <v>#VALUE!</v>
      </c>
      <c r="AI84" s="2"/>
      <c r="AJ84" t="str">
        <f t="shared" si="26"/>
        <v/>
      </c>
      <c r="AK84" t="e">
        <f t="shared" si="27"/>
        <v>#VALUE!</v>
      </c>
      <c r="AL84" s="3"/>
      <c r="AM84" t="str">
        <f t="shared" si="28"/>
        <v/>
      </c>
      <c r="AN84" s="2" t="str">
        <f t="shared" si="29"/>
        <v/>
      </c>
      <c r="AO84" t="e">
        <f>IF(AF84="","",IF(AF84&lt;Settings!$B$8,"ROMI below target",IF(AND(Settings!$B$16&lt;&gt;"",AE84&gt;Settings!$B$16),"CAC above allowable",IF(AND(Settings!$B$10&lt;&gt;"",AG84&lt;Settings!$B$10),"Low MER","OK"))))</f>
        <v>#VALUE!</v>
      </c>
    </row>
    <row r="85" spans="5:41" x14ac:dyDescent="0.3">
      <c r="E85" s="2"/>
      <c r="F85" s="2"/>
      <c r="G85" s="2"/>
      <c r="H85" t="str">
        <f>IF(D85="","",XLOOKUP(D85,FX!$A$7:$A$100,FX!$C$7:$C$100,1))</f>
        <v/>
      </c>
      <c r="I85" s="2" t="str">
        <f t="shared" si="15"/>
        <v/>
      </c>
      <c r="J85" s="2" t="str">
        <f t="shared" si="16"/>
        <v/>
      </c>
      <c r="K85" s="2" t="str">
        <f t="shared" si="17"/>
        <v/>
      </c>
      <c r="N85" s="3">
        <f t="shared" si="18"/>
        <v>0</v>
      </c>
      <c r="O85" s="2">
        <f t="shared" si="19"/>
        <v>0</v>
      </c>
      <c r="Q85" s="2"/>
      <c r="S85" s="2" t="str">
        <f t="shared" si="20"/>
        <v/>
      </c>
      <c r="T85" s="2" t="str">
        <f t="shared" si="21"/>
        <v/>
      </c>
      <c r="U85" s="3"/>
      <c r="V85" s="3"/>
      <c r="Y85" s="2" t="str">
        <f>IF(T85="","",T85*(1-IF(U85="",Settings!$B$7,U85))*(1-IF(V85="",Settings!$B$6,V85)))</f>
        <v/>
      </c>
      <c r="Z85" s="3"/>
      <c r="AA85" s="3"/>
      <c r="AC85" s="2" t="str">
        <f>IF(Y85="","",Y85*IF(Z85="",Settings!$B$4,Z85) + Y85*IF(AA85="",Settings!$B$5,AA85) + R85*IF(AB85="",Settings!$B$6,AB85))</f>
        <v/>
      </c>
      <c r="AD85" s="2" t="str">
        <f t="shared" si="22"/>
        <v/>
      </c>
      <c r="AE85" s="2" t="str">
        <f t="shared" si="23"/>
        <v/>
      </c>
      <c r="AF85" s="3" t="e">
        <f t="shared" si="24"/>
        <v>#VALUE!</v>
      </c>
      <c r="AG85" t="e">
        <f t="shared" si="25"/>
        <v>#VALUE!</v>
      </c>
      <c r="AI85" s="2"/>
      <c r="AJ85" t="str">
        <f t="shared" si="26"/>
        <v/>
      </c>
      <c r="AK85" t="e">
        <f t="shared" si="27"/>
        <v>#VALUE!</v>
      </c>
      <c r="AL85" s="3"/>
      <c r="AM85" t="str">
        <f t="shared" si="28"/>
        <v/>
      </c>
      <c r="AN85" s="2" t="str">
        <f t="shared" si="29"/>
        <v/>
      </c>
      <c r="AO85" t="e">
        <f>IF(AF85="","",IF(AF85&lt;Settings!$B$8,"ROMI below target",IF(AND(Settings!$B$16&lt;&gt;"",AE85&gt;Settings!$B$16),"CAC above allowable",IF(AND(Settings!$B$10&lt;&gt;"",AG85&lt;Settings!$B$10),"Low MER","OK"))))</f>
        <v>#VALUE!</v>
      </c>
    </row>
    <row r="86" spans="5:41" x14ac:dyDescent="0.3">
      <c r="E86" s="2"/>
      <c r="F86" s="2"/>
      <c r="G86" s="2"/>
      <c r="H86" t="str">
        <f>IF(D86="","",XLOOKUP(D86,FX!$A$7:$A$100,FX!$C$7:$C$100,1))</f>
        <v/>
      </c>
      <c r="I86" s="2" t="str">
        <f t="shared" si="15"/>
        <v/>
      </c>
      <c r="J86" s="2" t="str">
        <f t="shared" si="16"/>
        <v/>
      </c>
      <c r="K86" s="2" t="str">
        <f t="shared" si="17"/>
        <v/>
      </c>
      <c r="N86" s="3">
        <f t="shared" si="18"/>
        <v>0</v>
      </c>
      <c r="O86" s="2">
        <f t="shared" si="19"/>
        <v>0</v>
      </c>
      <c r="Q86" s="2"/>
      <c r="S86" s="2" t="str">
        <f t="shared" si="20"/>
        <v/>
      </c>
      <c r="T86" s="2" t="str">
        <f t="shared" si="21"/>
        <v/>
      </c>
      <c r="U86" s="3"/>
      <c r="V86" s="3"/>
      <c r="Y86" s="2" t="str">
        <f>IF(T86="","",T86*(1-IF(U86="",Settings!$B$7,U86))*(1-IF(V86="",Settings!$B$6,V86)))</f>
        <v/>
      </c>
      <c r="Z86" s="3"/>
      <c r="AA86" s="3"/>
      <c r="AC86" s="2" t="str">
        <f>IF(Y86="","",Y86*IF(Z86="",Settings!$B$4,Z86) + Y86*IF(AA86="",Settings!$B$5,AA86) + R86*IF(AB86="",Settings!$B$6,AB86))</f>
        <v/>
      </c>
      <c r="AD86" s="2" t="str">
        <f t="shared" si="22"/>
        <v/>
      </c>
      <c r="AE86" s="2" t="str">
        <f t="shared" si="23"/>
        <v/>
      </c>
      <c r="AF86" s="3" t="e">
        <f t="shared" si="24"/>
        <v>#VALUE!</v>
      </c>
      <c r="AG86" t="e">
        <f t="shared" si="25"/>
        <v>#VALUE!</v>
      </c>
      <c r="AI86" s="2"/>
      <c r="AJ86" t="str">
        <f t="shared" si="26"/>
        <v/>
      </c>
      <c r="AK86" t="e">
        <f t="shared" si="27"/>
        <v>#VALUE!</v>
      </c>
      <c r="AL86" s="3"/>
      <c r="AM86" t="str">
        <f t="shared" si="28"/>
        <v/>
      </c>
      <c r="AN86" s="2" t="str">
        <f t="shared" si="29"/>
        <v/>
      </c>
      <c r="AO86" t="e">
        <f>IF(AF86="","",IF(AF86&lt;Settings!$B$8,"ROMI below target",IF(AND(Settings!$B$16&lt;&gt;"",AE86&gt;Settings!$B$16),"CAC above allowable",IF(AND(Settings!$B$10&lt;&gt;"",AG86&lt;Settings!$B$10),"Low MER","OK"))))</f>
        <v>#VALUE!</v>
      </c>
    </row>
    <row r="87" spans="5:41" x14ac:dyDescent="0.3">
      <c r="E87" s="2"/>
      <c r="F87" s="2"/>
      <c r="G87" s="2"/>
      <c r="H87" t="str">
        <f>IF(D87="","",XLOOKUP(D87,FX!$A$7:$A$100,FX!$C$7:$C$100,1))</f>
        <v/>
      </c>
      <c r="I87" s="2" t="str">
        <f t="shared" si="15"/>
        <v/>
      </c>
      <c r="J87" s="2" t="str">
        <f t="shared" si="16"/>
        <v/>
      </c>
      <c r="K87" s="2" t="str">
        <f t="shared" si="17"/>
        <v/>
      </c>
      <c r="N87" s="3">
        <f t="shared" si="18"/>
        <v>0</v>
      </c>
      <c r="O87" s="2">
        <f t="shared" si="19"/>
        <v>0</v>
      </c>
      <c r="Q87" s="2"/>
      <c r="S87" s="2" t="str">
        <f t="shared" si="20"/>
        <v/>
      </c>
      <c r="T87" s="2" t="str">
        <f t="shared" si="21"/>
        <v/>
      </c>
      <c r="U87" s="3"/>
      <c r="V87" s="3"/>
      <c r="Y87" s="2" t="str">
        <f>IF(T87="","",T87*(1-IF(U87="",Settings!$B$7,U87))*(1-IF(V87="",Settings!$B$6,V87)))</f>
        <v/>
      </c>
      <c r="Z87" s="3"/>
      <c r="AA87" s="3"/>
      <c r="AC87" s="2" t="str">
        <f>IF(Y87="","",Y87*IF(Z87="",Settings!$B$4,Z87) + Y87*IF(AA87="",Settings!$B$5,AA87) + R87*IF(AB87="",Settings!$B$6,AB87))</f>
        <v/>
      </c>
      <c r="AD87" s="2" t="str">
        <f t="shared" si="22"/>
        <v/>
      </c>
      <c r="AE87" s="2" t="str">
        <f t="shared" si="23"/>
        <v/>
      </c>
      <c r="AF87" s="3" t="e">
        <f t="shared" si="24"/>
        <v>#VALUE!</v>
      </c>
      <c r="AG87" t="e">
        <f t="shared" si="25"/>
        <v>#VALUE!</v>
      </c>
      <c r="AI87" s="2"/>
      <c r="AJ87" t="str">
        <f t="shared" si="26"/>
        <v/>
      </c>
      <c r="AK87" t="e">
        <f t="shared" si="27"/>
        <v>#VALUE!</v>
      </c>
      <c r="AL87" s="3"/>
      <c r="AM87" t="str">
        <f t="shared" si="28"/>
        <v/>
      </c>
      <c r="AN87" s="2" t="str">
        <f t="shared" si="29"/>
        <v/>
      </c>
      <c r="AO87" t="e">
        <f>IF(AF87="","",IF(AF87&lt;Settings!$B$8,"ROMI below target",IF(AND(Settings!$B$16&lt;&gt;"",AE87&gt;Settings!$B$16),"CAC above allowable",IF(AND(Settings!$B$10&lt;&gt;"",AG87&lt;Settings!$B$10),"Low MER","OK"))))</f>
        <v>#VALUE!</v>
      </c>
    </row>
    <row r="88" spans="5:41" x14ac:dyDescent="0.3">
      <c r="E88" s="2"/>
      <c r="F88" s="2"/>
      <c r="G88" s="2"/>
      <c r="H88" t="str">
        <f>IF(D88="","",XLOOKUP(D88,FX!$A$7:$A$100,FX!$C$7:$C$100,1))</f>
        <v/>
      </c>
      <c r="I88" s="2" t="str">
        <f t="shared" si="15"/>
        <v/>
      </c>
      <c r="J88" s="2" t="str">
        <f t="shared" si="16"/>
        <v/>
      </c>
      <c r="K88" s="2" t="str">
        <f t="shared" si="17"/>
        <v/>
      </c>
      <c r="N88" s="3">
        <f t="shared" si="18"/>
        <v>0</v>
      </c>
      <c r="O88" s="2">
        <f t="shared" si="19"/>
        <v>0</v>
      </c>
      <c r="Q88" s="2"/>
      <c r="S88" s="2" t="str">
        <f t="shared" si="20"/>
        <v/>
      </c>
      <c r="T88" s="2" t="str">
        <f t="shared" si="21"/>
        <v/>
      </c>
      <c r="U88" s="3"/>
      <c r="V88" s="3"/>
      <c r="Y88" s="2" t="str">
        <f>IF(T88="","",T88*(1-IF(U88="",Settings!$B$7,U88))*(1-IF(V88="",Settings!$B$6,V88)))</f>
        <v/>
      </c>
      <c r="Z88" s="3"/>
      <c r="AA88" s="3"/>
      <c r="AC88" s="2" t="str">
        <f>IF(Y88="","",Y88*IF(Z88="",Settings!$B$4,Z88) + Y88*IF(AA88="",Settings!$B$5,AA88) + R88*IF(AB88="",Settings!$B$6,AB88))</f>
        <v/>
      </c>
      <c r="AD88" s="2" t="str">
        <f t="shared" si="22"/>
        <v/>
      </c>
      <c r="AE88" s="2" t="str">
        <f t="shared" si="23"/>
        <v/>
      </c>
      <c r="AF88" s="3" t="e">
        <f t="shared" si="24"/>
        <v>#VALUE!</v>
      </c>
      <c r="AG88" t="e">
        <f t="shared" si="25"/>
        <v>#VALUE!</v>
      </c>
      <c r="AI88" s="2"/>
      <c r="AJ88" t="str">
        <f t="shared" si="26"/>
        <v/>
      </c>
      <c r="AK88" t="e">
        <f t="shared" si="27"/>
        <v>#VALUE!</v>
      </c>
      <c r="AL88" s="3"/>
      <c r="AM88" t="str">
        <f t="shared" si="28"/>
        <v/>
      </c>
      <c r="AN88" s="2" t="str">
        <f t="shared" si="29"/>
        <v/>
      </c>
      <c r="AO88" t="e">
        <f>IF(AF88="","",IF(AF88&lt;Settings!$B$8,"ROMI below target",IF(AND(Settings!$B$16&lt;&gt;"",AE88&gt;Settings!$B$16),"CAC above allowable",IF(AND(Settings!$B$10&lt;&gt;"",AG88&lt;Settings!$B$10),"Low MER","OK"))))</f>
        <v>#VALUE!</v>
      </c>
    </row>
    <row r="89" spans="5:41" x14ac:dyDescent="0.3">
      <c r="E89" s="2"/>
      <c r="F89" s="2"/>
      <c r="G89" s="2"/>
      <c r="H89" t="str">
        <f>IF(D89="","",XLOOKUP(D89,FX!$A$7:$A$100,FX!$C$7:$C$100,1))</f>
        <v/>
      </c>
      <c r="I89" s="2" t="str">
        <f t="shared" si="15"/>
        <v/>
      </c>
      <c r="J89" s="2" t="str">
        <f t="shared" si="16"/>
        <v/>
      </c>
      <c r="K89" s="2" t="str">
        <f t="shared" si="17"/>
        <v/>
      </c>
      <c r="N89" s="3">
        <f t="shared" si="18"/>
        <v>0</v>
      </c>
      <c r="O89" s="2">
        <f t="shared" si="19"/>
        <v>0</v>
      </c>
      <c r="Q89" s="2"/>
      <c r="S89" s="2" t="str">
        <f t="shared" si="20"/>
        <v/>
      </c>
      <c r="T89" s="2" t="str">
        <f t="shared" si="21"/>
        <v/>
      </c>
      <c r="U89" s="3"/>
      <c r="V89" s="3"/>
      <c r="Y89" s="2" t="str">
        <f>IF(T89="","",T89*(1-IF(U89="",Settings!$B$7,U89))*(1-IF(V89="",Settings!$B$6,V89)))</f>
        <v/>
      </c>
      <c r="Z89" s="3"/>
      <c r="AA89" s="3"/>
      <c r="AC89" s="2" t="str">
        <f>IF(Y89="","",Y89*IF(Z89="",Settings!$B$4,Z89) + Y89*IF(AA89="",Settings!$B$5,AA89) + R89*IF(AB89="",Settings!$B$6,AB89))</f>
        <v/>
      </c>
      <c r="AD89" s="2" t="str">
        <f t="shared" si="22"/>
        <v/>
      </c>
      <c r="AE89" s="2" t="str">
        <f t="shared" si="23"/>
        <v/>
      </c>
      <c r="AF89" s="3" t="e">
        <f t="shared" si="24"/>
        <v>#VALUE!</v>
      </c>
      <c r="AG89" t="e">
        <f t="shared" si="25"/>
        <v>#VALUE!</v>
      </c>
      <c r="AI89" s="2"/>
      <c r="AJ89" t="str">
        <f t="shared" si="26"/>
        <v/>
      </c>
      <c r="AK89" t="e">
        <f t="shared" si="27"/>
        <v>#VALUE!</v>
      </c>
      <c r="AL89" s="3"/>
      <c r="AM89" t="str">
        <f t="shared" si="28"/>
        <v/>
      </c>
      <c r="AN89" s="2" t="str">
        <f t="shared" si="29"/>
        <v/>
      </c>
      <c r="AO89" t="e">
        <f>IF(AF89="","",IF(AF89&lt;Settings!$B$8,"ROMI below target",IF(AND(Settings!$B$16&lt;&gt;"",AE89&gt;Settings!$B$16),"CAC above allowable",IF(AND(Settings!$B$10&lt;&gt;"",AG89&lt;Settings!$B$10),"Low MER","OK"))))</f>
        <v>#VALUE!</v>
      </c>
    </row>
    <row r="90" spans="5:41" x14ac:dyDescent="0.3">
      <c r="E90" s="2"/>
      <c r="F90" s="2"/>
      <c r="G90" s="2"/>
      <c r="H90" t="str">
        <f>IF(D90="","",XLOOKUP(D90,FX!$A$7:$A$100,FX!$C$7:$C$100,1))</f>
        <v/>
      </c>
      <c r="I90" s="2" t="str">
        <f t="shared" si="15"/>
        <v/>
      </c>
      <c r="J90" s="2" t="str">
        <f t="shared" si="16"/>
        <v/>
      </c>
      <c r="K90" s="2" t="str">
        <f t="shared" si="17"/>
        <v/>
      </c>
      <c r="N90" s="3">
        <f t="shared" si="18"/>
        <v>0</v>
      </c>
      <c r="O90" s="2">
        <f t="shared" si="19"/>
        <v>0</v>
      </c>
      <c r="Q90" s="2"/>
      <c r="S90" s="2" t="str">
        <f t="shared" si="20"/>
        <v/>
      </c>
      <c r="T90" s="2" t="str">
        <f t="shared" si="21"/>
        <v/>
      </c>
      <c r="U90" s="3"/>
      <c r="V90" s="3"/>
      <c r="Y90" s="2" t="str">
        <f>IF(T90="","",T90*(1-IF(U90="",Settings!$B$7,U90))*(1-IF(V90="",Settings!$B$6,V90)))</f>
        <v/>
      </c>
      <c r="Z90" s="3"/>
      <c r="AA90" s="3"/>
      <c r="AC90" s="2" t="str">
        <f>IF(Y90="","",Y90*IF(Z90="",Settings!$B$4,Z90) + Y90*IF(AA90="",Settings!$B$5,AA90) + R90*IF(AB90="",Settings!$B$6,AB90))</f>
        <v/>
      </c>
      <c r="AD90" s="2" t="str">
        <f t="shared" si="22"/>
        <v/>
      </c>
      <c r="AE90" s="2" t="str">
        <f t="shared" si="23"/>
        <v/>
      </c>
      <c r="AF90" s="3" t="e">
        <f t="shared" si="24"/>
        <v>#VALUE!</v>
      </c>
      <c r="AG90" t="e">
        <f t="shared" si="25"/>
        <v>#VALUE!</v>
      </c>
      <c r="AI90" s="2"/>
      <c r="AJ90" t="str">
        <f t="shared" si="26"/>
        <v/>
      </c>
      <c r="AK90" t="e">
        <f t="shared" si="27"/>
        <v>#VALUE!</v>
      </c>
      <c r="AL90" s="3"/>
      <c r="AM90" t="str">
        <f t="shared" si="28"/>
        <v/>
      </c>
      <c r="AN90" s="2" t="str">
        <f t="shared" si="29"/>
        <v/>
      </c>
      <c r="AO90" t="e">
        <f>IF(AF90="","",IF(AF90&lt;Settings!$B$8,"ROMI below target",IF(AND(Settings!$B$16&lt;&gt;"",AE90&gt;Settings!$B$16),"CAC above allowable",IF(AND(Settings!$B$10&lt;&gt;"",AG90&lt;Settings!$B$10),"Low MER","OK"))))</f>
        <v>#VALUE!</v>
      </c>
    </row>
    <row r="91" spans="5:41" x14ac:dyDescent="0.3">
      <c r="E91" s="2"/>
      <c r="F91" s="2"/>
      <c r="G91" s="2"/>
      <c r="H91" t="str">
        <f>IF(D91="","",XLOOKUP(D91,FX!$A$7:$A$100,FX!$C$7:$C$100,1))</f>
        <v/>
      </c>
      <c r="I91" s="2" t="str">
        <f t="shared" si="15"/>
        <v/>
      </c>
      <c r="J91" s="2" t="str">
        <f t="shared" si="16"/>
        <v/>
      </c>
      <c r="K91" s="2" t="str">
        <f t="shared" si="17"/>
        <v/>
      </c>
      <c r="N91" s="3">
        <f t="shared" si="18"/>
        <v>0</v>
      </c>
      <c r="O91" s="2">
        <f t="shared" si="19"/>
        <v>0</v>
      </c>
      <c r="Q91" s="2"/>
      <c r="S91" s="2" t="str">
        <f t="shared" si="20"/>
        <v/>
      </c>
      <c r="T91" s="2" t="str">
        <f t="shared" si="21"/>
        <v/>
      </c>
      <c r="U91" s="3"/>
      <c r="V91" s="3"/>
      <c r="Y91" s="2" t="str">
        <f>IF(T91="","",T91*(1-IF(U91="",Settings!$B$7,U91))*(1-IF(V91="",Settings!$B$6,V91)))</f>
        <v/>
      </c>
      <c r="Z91" s="3"/>
      <c r="AA91" s="3"/>
      <c r="AC91" s="2" t="str">
        <f>IF(Y91="","",Y91*IF(Z91="",Settings!$B$4,Z91) + Y91*IF(AA91="",Settings!$B$5,AA91) + R91*IF(AB91="",Settings!$B$6,AB91))</f>
        <v/>
      </c>
      <c r="AD91" s="2" t="str">
        <f t="shared" si="22"/>
        <v/>
      </c>
      <c r="AE91" s="2" t="str">
        <f t="shared" si="23"/>
        <v/>
      </c>
      <c r="AF91" s="3" t="e">
        <f t="shared" si="24"/>
        <v>#VALUE!</v>
      </c>
      <c r="AG91" t="e">
        <f t="shared" si="25"/>
        <v>#VALUE!</v>
      </c>
      <c r="AI91" s="2"/>
      <c r="AJ91" t="str">
        <f t="shared" si="26"/>
        <v/>
      </c>
      <c r="AK91" t="e">
        <f t="shared" si="27"/>
        <v>#VALUE!</v>
      </c>
      <c r="AL91" s="3"/>
      <c r="AM91" t="str">
        <f t="shared" si="28"/>
        <v/>
      </c>
      <c r="AN91" s="2" t="str">
        <f t="shared" si="29"/>
        <v/>
      </c>
      <c r="AO91" t="e">
        <f>IF(AF91="","",IF(AF91&lt;Settings!$B$8,"ROMI below target",IF(AND(Settings!$B$16&lt;&gt;"",AE91&gt;Settings!$B$16),"CAC above allowable",IF(AND(Settings!$B$10&lt;&gt;"",AG91&lt;Settings!$B$10),"Low MER","OK"))))</f>
        <v>#VALUE!</v>
      </c>
    </row>
    <row r="92" spans="5:41" x14ac:dyDescent="0.3">
      <c r="E92" s="2"/>
      <c r="F92" s="2"/>
      <c r="G92" s="2"/>
      <c r="H92" t="str">
        <f>IF(D92="","",XLOOKUP(D92,FX!$A$7:$A$100,FX!$C$7:$C$100,1))</f>
        <v/>
      </c>
      <c r="I92" s="2" t="str">
        <f t="shared" si="15"/>
        <v/>
      </c>
      <c r="J92" s="2" t="str">
        <f t="shared" si="16"/>
        <v/>
      </c>
      <c r="K92" s="2" t="str">
        <f t="shared" si="17"/>
        <v/>
      </c>
      <c r="N92" s="3">
        <f t="shared" si="18"/>
        <v>0</v>
      </c>
      <c r="O92" s="2">
        <f t="shared" si="19"/>
        <v>0</v>
      </c>
      <c r="Q92" s="2"/>
      <c r="S92" s="2" t="str">
        <f t="shared" si="20"/>
        <v/>
      </c>
      <c r="T92" s="2" t="str">
        <f t="shared" si="21"/>
        <v/>
      </c>
      <c r="U92" s="3"/>
      <c r="V92" s="3"/>
      <c r="Y92" s="2" t="str">
        <f>IF(T92="","",T92*(1-IF(U92="",Settings!$B$7,U92))*(1-IF(V92="",Settings!$B$6,V92)))</f>
        <v/>
      </c>
      <c r="Z92" s="3"/>
      <c r="AA92" s="3"/>
      <c r="AC92" s="2" t="str">
        <f>IF(Y92="","",Y92*IF(Z92="",Settings!$B$4,Z92) + Y92*IF(AA92="",Settings!$B$5,AA92) + R92*IF(AB92="",Settings!$B$6,AB92))</f>
        <v/>
      </c>
      <c r="AD92" s="2" t="str">
        <f t="shared" si="22"/>
        <v/>
      </c>
      <c r="AE92" s="2" t="str">
        <f t="shared" si="23"/>
        <v/>
      </c>
      <c r="AF92" s="3" t="e">
        <f t="shared" si="24"/>
        <v>#VALUE!</v>
      </c>
      <c r="AG92" t="e">
        <f t="shared" si="25"/>
        <v>#VALUE!</v>
      </c>
      <c r="AI92" s="2"/>
      <c r="AJ92" t="str">
        <f t="shared" si="26"/>
        <v/>
      </c>
      <c r="AK92" t="e">
        <f t="shared" si="27"/>
        <v>#VALUE!</v>
      </c>
      <c r="AL92" s="3"/>
      <c r="AM92" t="str">
        <f t="shared" si="28"/>
        <v/>
      </c>
      <c r="AN92" s="2" t="str">
        <f t="shared" si="29"/>
        <v/>
      </c>
      <c r="AO92" t="e">
        <f>IF(AF92="","",IF(AF92&lt;Settings!$B$8,"ROMI below target",IF(AND(Settings!$B$16&lt;&gt;"",AE92&gt;Settings!$B$16),"CAC above allowable",IF(AND(Settings!$B$10&lt;&gt;"",AG92&lt;Settings!$B$10),"Low MER","OK"))))</f>
        <v>#VALUE!</v>
      </c>
    </row>
    <row r="93" spans="5:41" x14ac:dyDescent="0.3">
      <c r="E93" s="2"/>
      <c r="F93" s="2"/>
      <c r="G93" s="2"/>
      <c r="H93" t="str">
        <f>IF(D93="","",XLOOKUP(D93,FX!$A$7:$A$100,FX!$C$7:$C$100,1))</f>
        <v/>
      </c>
      <c r="I93" s="2" t="str">
        <f t="shared" si="15"/>
        <v/>
      </c>
      <c r="J93" s="2" t="str">
        <f t="shared" si="16"/>
        <v/>
      </c>
      <c r="K93" s="2" t="str">
        <f t="shared" si="17"/>
        <v/>
      </c>
      <c r="N93" s="3">
        <f t="shared" si="18"/>
        <v>0</v>
      </c>
      <c r="O93" s="2">
        <f t="shared" si="19"/>
        <v>0</v>
      </c>
      <c r="Q93" s="2"/>
      <c r="S93" s="2" t="str">
        <f t="shared" si="20"/>
        <v/>
      </c>
      <c r="T93" s="2" t="str">
        <f t="shared" si="21"/>
        <v/>
      </c>
      <c r="U93" s="3"/>
      <c r="V93" s="3"/>
      <c r="Y93" s="2" t="str">
        <f>IF(T93="","",T93*(1-IF(U93="",Settings!$B$7,U93))*(1-IF(V93="",Settings!$B$6,V93)))</f>
        <v/>
      </c>
      <c r="Z93" s="3"/>
      <c r="AA93" s="3"/>
      <c r="AC93" s="2" t="str">
        <f>IF(Y93="","",Y93*IF(Z93="",Settings!$B$4,Z93) + Y93*IF(AA93="",Settings!$B$5,AA93) + R93*IF(AB93="",Settings!$B$6,AB93))</f>
        <v/>
      </c>
      <c r="AD93" s="2" t="str">
        <f t="shared" si="22"/>
        <v/>
      </c>
      <c r="AE93" s="2" t="str">
        <f t="shared" si="23"/>
        <v/>
      </c>
      <c r="AF93" s="3" t="e">
        <f t="shared" si="24"/>
        <v>#VALUE!</v>
      </c>
      <c r="AG93" t="e">
        <f t="shared" si="25"/>
        <v>#VALUE!</v>
      </c>
      <c r="AI93" s="2"/>
      <c r="AJ93" t="str">
        <f t="shared" si="26"/>
        <v/>
      </c>
      <c r="AK93" t="e">
        <f t="shared" si="27"/>
        <v>#VALUE!</v>
      </c>
      <c r="AL93" s="3"/>
      <c r="AM93" t="str">
        <f t="shared" si="28"/>
        <v/>
      </c>
      <c r="AN93" s="2" t="str">
        <f t="shared" si="29"/>
        <v/>
      </c>
      <c r="AO93" t="e">
        <f>IF(AF93="","",IF(AF93&lt;Settings!$B$8,"ROMI below target",IF(AND(Settings!$B$16&lt;&gt;"",AE93&gt;Settings!$B$16),"CAC above allowable",IF(AND(Settings!$B$10&lt;&gt;"",AG93&lt;Settings!$B$10),"Low MER","OK"))))</f>
        <v>#VALUE!</v>
      </c>
    </row>
    <row r="94" spans="5:41" x14ac:dyDescent="0.3">
      <c r="E94" s="2"/>
      <c r="F94" s="2"/>
      <c r="G94" s="2"/>
      <c r="H94" t="str">
        <f>IF(D94="","",XLOOKUP(D94,FX!$A$7:$A$100,FX!$C$7:$C$100,1))</f>
        <v/>
      </c>
      <c r="I94" s="2" t="str">
        <f t="shared" si="15"/>
        <v/>
      </c>
      <c r="J94" s="2" t="str">
        <f t="shared" si="16"/>
        <v/>
      </c>
      <c r="K94" s="2" t="str">
        <f t="shared" si="17"/>
        <v/>
      </c>
      <c r="N94" s="3">
        <f t="shared" si="18"/>
        <v>0</v>
      </c>
      <c r="O94" s="2">
        <f t="shared" si="19"/>
        <v>0</v>
      </c>
      <c r="Q94" s="2"/>
      <c r="S94" s="2" t="str">
        <f t="shared" si="20"/>
        <v/>
      </c>
      <c r="T94" s="2" t="str">
        <f t="shared" si="21"/>
        <v/>
      </c>
      <c r="U94" s="3"/>
      <c r="V94" s="3"/>
      <c r="Y94" s="2" t="str">
        <f>IF(T94="","",T94*(1-IF(U94="",Settings!$B$7,U94))*(1-IF(V94="",Settings!$B$6,V94)))</f>
        <v/>
      </c>
      <c r="Z94" s="3"/>
      <c r="AA94" s="3"/>
      <c r="AC94" s="2" t="str">
        <f>IF(Y94="","",Y94*IF(Z94="",Settings!$B$4,Z94) + Y94*IF(AA94="",Settings!$B$5,AA94) + R94*IF(AB94="",Settings!$B$6,AB94))</f>
        <v/>
      </c>
      <c r="AD94" s="2" t="str">
        <f t="shared" si="22"/>
        <v/>
      </c>
      <c r="AE94" s="2" t="str">
        <f t="shared" si="23"/>
        <v/>
      </c>
      <c r="AF94" s="3" t="e">
        <f t="shared" si="24"/>
        <v>#VALUE!</v>
      </c>
      <c r="AG94" t="e">
        <f t="shared" si="25"/>
        <v>#VALUE!</v>
      </c>
      <c r="AI94" s="2"/>
      <c r="AJ94" t="str">
        <f t="shared" si="26"/>
        <v/>
      </c>
      <c r="AK94" t="e">
        <f t="shared" si="27"/>
        <v>#VALUE!</v>
      </c>
      <c r="AL94" s="3"/>
      <c r="AM94" t="str">
        <f t="shared" si="28"/>
        <v/>
      </c>
      <c r="AN94" s="2" t="str">
        <f t="shared" si="29"/>
        <v/>
      </c>
      <c r="AO94" t="e">
        <f>IF(AF94="","",IF(AF94&lt;Settings!$B$8,"ROMI below target",IF(AND(Settings!$B$16&lt;&gt;"",AE94&gt;Settings!$B$16),"CAC above allowable",IF(AND(Settings!$B$10&lt;&gt;"",AG94&lt;Settings!$B$10),"Low MER","OK"))))</f>
        <v>#VALUE!</v>
      </c>
    </row>
    <row r="95" spans="5:41" x14ac:dyDescent="0.3">
      <c r="E95" s="2"/>
      <c r="F95" s="2"/>
      <c r="G95" s="2"/>
      <c r="H95" t="str">
        <f>IF(D95="","",XLOOKUP(D95,FX!$A$7:$A$100,FX!$C$7:$C$100,1))</f>
        <v/>
      </c>
      <c r="I95" s="2" t="str">
        <f t="shared" si="15"/>
        <v/>
      </c>
      <c r="J95" s="2" t="str">
        <f t="shared" si="16"/>
        <v/>
      </c>
      <c r="K95" s="2" t="str">
        <f t="shared" si="17"/>
        <v/>
      </c>
      <c r="N95" s="3">
        <f t="shared" si="18"/>
        <v>0</v>
      </c>
      <c r="O95" s="2">
        <f t="shared" si="19"/>
        <v>0</v>
      </c>
      <c r="Q95" s="2"/>
      <c r="S95" s="2" t="str">
        <f t="shared" si="20"/>
        <v/>
      </c>
      <c r="T95" s="2" t="str">
        <f t="shared" si="21"/>
        <v/>
      </c>
      <c r="U95" s="3"/>
      <c r="V95" s="3"/>
      <c r="Y95" s="2" t="str">
        <f>IF(T95="","",T95*(1-IF(U95="",Settings!$B$7,U95))*(1-IF(V95="",Settings!$B$6,V95)))</f>
        <v/>
      </c>
      <c r="Z95" s="3"/>
      <c r="AA95" s="3"/>
      <c r="AC95" s="2" t="str">
        <f>IF(Y95="","",Y95*IF(Z95="",Settings!$B$4,Z95) + Y95*IF(AA95="",Settings!$B$5,AA95) + R95*IF(AB95="",Settings!$B$6,AB95))</f>
        <v/>
      </c>
      <c r="AD95" s="2" t="str">
        <f t="shared" si="22"/>
        <v/>
      </c>
      <c r="AE95" s="2" t="str">
        <f t="shared" si="23"/>
        <v/>
      </c>
      <c r="AF95" s="3" t="e">
        <f t="shared" si="24"/>
        <v>#VALUE!</v>
      </c>
      <c r="AG95" t="e">
        <f t="shared" si="25"/>
        <v>#VALUE!</v>
      </c>
      <c r="AI95" s="2"/>
      <c r="AJ95" t="str">
        <f t="shared" si="26"/>
        <v/>
      </c>
      <c r="AK95" t="e">
        <f t="shared" si="27"/>
        <v>#VALUE!</v>
      </c>
      <c r="AL95" s="3"/>
      <c r="AM95" t="str">
        <f t="shared" si="28"/>
        <v/>
      </c>
      <c r="AN95" s="2" t="str">
        <f t="shared" si="29"/>
        <v/>
      </c>
      <c r="AO95" t="e">
        <f>IF(AF95="","",IF(AF95&lt;Settings!$B$8,"ROMI below target",IF(AND(Settings!$B$16&lt;&gt;"",AE95&gt;Settings!$B$16),"CAC above allowable",IF(AND(Settings!$B$10&lt;&gt;"",AG95&lt;Settings!$B$10),"Low MER","OK"))))</f>
        <v>#VALUE!</v>
      </c>
    </row>
    <row r="96" spans="5:41" x14ac:dyDescent="0.3">
      <c r="E96" s="2"/>
      <c r="F96" s="2"/>
      <c r="G96" s="2"/>
      <c r="H96" t="str">
        <f>IF(D96="","",XLOOKUP(D96,FX!$A$7:$A$100,FX!$C$7:$C$100,1))</f>
        <v/>
      </c>
      <c r="I96" s="2" t="str">
        <f t="shared" si="15"/>
        <v/>
      </c>
      <c r="J96" s="2" t="str">
        <f t="shared" si="16"/>
        <v/>
      </c>
      <c r="K96" s="2" t="str">
        <f t="shared" si="17"/>
        <v/>
      </c>
      <c r="N96" s="3">
        <f t="shared" si="18"/>
        <v>0</v>
      </c>
      <c r="O96" s="2">
        <f t="shared" si="19"/>
        <v>0</v>
      </c>
      <c r="Q96" s="2"/>
      <c r="S96" s="2" t="str">
        <f t="shared" si="20"/>
        <v/>
      </c>
      <c r="T96" s="2" t="str">
        <f t="shared" si="21"/>
        <v/>
      </c>
      <c r="U96" s="3"/>
      <c r="V96" s="3"/>
      <c r="Y96" s="2" t="str">
        <f>IF(T96="","",T96*(1-IF(U96="",Settings!$B$7,U96))*(1-IF(V96="",Settings!$B$6,V96)))</f>
        <v/>
      </c>
      <c r="Z96" s="3"/>
      <c r="AA96" s="3"/>
      <c r="AC96" s="2" t="str">
        <f>IF(Y96="","",Y96*IF(Z96="",Settings!$B$4,Z96) + Y96*IF(AA96="",Settings!$B$5,AA96) + R96*IF(AB96="",Settings!$B$6,AB96))</f>
        <v/>
      </c>
      <c r="AD96" s="2" t="str">
        <f t="shared" si="22"/>
        <v/>
      </c>
      <c r="AE96" s="2" t="str">
        <f t="shared" si="23"/>
        <v/>
      </c>
      <c r="AF96" s="3" t="e">
        <f t="shared" si="24"/>
        <v>#VALUE!</v>
      </c>
      <c r="AG96" t="e">
        <f t="shared" si="25"/>
        <v>#VALUE!</v>
      </c>
      <c r="AI96" s="2"/>
      <c r="AJ96" t="str">
        <f t="shared" si="26"/>
        <v/>
      </c>
      <c r="AK96" t="e">
        <f t="shared" si="27"/>
        <v>#VALUE!</v>
      </c>
      <c r="AL96" s="3"/>
      <c r="AM96" t="str">
        <f t="shared" si="28"/>
        <v/>
      </c>
      <c r="AN96" s="2" t="str">
        <f t="shared" si="29"/>
        <v/>
      </c>
      <c r="AO96" t="e">
        <f>IF(AF96="","",IF(AF96&lt;Settings!$B$8,"ROMI below target",IF(AND(Settings!$B$16&lt;&gt;"",AE96&gt;Settings!$B$16),"CAC above allowable",IF(AND(Settings!$B$10&lt;&gt;"",AG96&lt;Settings!$B$10),"Low MER","OK"))))</f>
        <v>#VALUE!</v>
      </c>
    </row>
    <row r="97" spans="5:41" x14ac:dyDescent="0.3">
      <c r="E97" s="2"/>
      <c r="F97" s="2"/>
      <c r="G97" s="2"/>
      <c r="H97" t="str">
        <f>IF(D97="","",XLOOKUP(D97,FX!$A$7:$A$100,FX!$C$7:$C$100,1))</f>
        <v/>
      </c>
      <c r="I97" s="2" t="str">
        <f t="shared" si="15"/>
        <v/>
      </c>
      <c r="J97" s="2" t="str">
        <f t="shared" si="16"/>
        <v/>
      </c>
      <c r="K97" s="2" t="str">
        <f t="shared" si="17"/>
        <v/>
      </c>
      <c r="N97" s="3">
        <f t="shared" si="18"/>
        <v>0</v>
      </c>
      <c r="O97" s="2">
        <f t="shared" si="19"/>
        <v>0</v>
      </c>
      <c r="Q97" s="2"/>
      <c r="S97" s="2" t="str">
        <f t="shared" si="20"/>
        <v/>
      </c>
      <c r="T97" s="2" t="str">
        <f t="shared" si="21"/>
        <v/>
      </c>
      <c r="U97" s="3"/>
      <c r="V97" s="3"/>
      <c r="Y97" s="2" t="str">
        <f>IF(T97="","",T97*(1-IF(U97="",Settings!$B$7,U97))*(1-IF(V97="",Settings!$B$6,V97)))</f>
        <v/>
      </c>
      <c r="Z97" s="3"/>
      <c r="AA97" s="3"/>
      <c r="AC97" s="2" t="str">
        <f>IF(Y97="","",Y97*IF(Z97="",Settings!$B$4,Z97) + Y97*IF(AA97="",Settings!$B$5,AA97) + R97*IF(AB97="",Settings!$B$6,AB97))</f>
        <v/>
      </c>
      <c r="AD97" s="2" t="str">
        <f t="shared" si="22"/>
        <v/>
      </c>
      <c r="AE97" s="2" t="str">
        <f t="shared" si="23"/>
        <v/>
      </c>
      <c r="AF97" s="3" t="e">
        <f t="shared" si="24"/>
        <v>#VALUE!</v>
      </c>
      <c r="AG97" t="e">
        <f t="shared" si="25"/>
        <v>#VALUE!</v>
      </c>
      <c r="AI97" s="2"/>
      <c r="AJ97" t="str">
        <f t="shared" si="26"/>
        <v/>
      </c>
      <c r="AK97" t="e">
        <f t="shared" si="27"/>
        <v>#VALUE!</v>
      </c>
      <c r="AL97" s="3"/>
      <c r="AM97" t="str">
        <f t="shared" si="28"/>
        <v/>
      </c>
      <c r="AN97" s="2" t="str">
        <f t="shared" si="29"/>
        <v/>
      </c>
      <c r="AO97" t="e">
        <f>IF(AF97="","",IF(AF97&lt;Settings!$B$8,"ROMI below target",IF(AND(Settings!$B$16&lt;&gt;"",AE97&gt;Settings!$B$16),"CAC above allowable",IF(AND(Settings!$B$10&lt;&gt;"",AG97&lt;Settings!$B$10),"Low MER","OK"))))</f>
        <v>#VALUE!</v>
      </c>
    </row>
    <row r="98" spans="5:41" x14ac:dyDescent="0.3">
      <c r="E98" s="2"/>
      <c r="F98" s="2"/>
      <c r="G98" s="2"/>
      <c r="H98" t="str">
        <f>IF(D98="","",XLOOKUP(D98,FX!$A$7:$A$100,FX!$C$7:$C$100,1))</f>
        <v/>
      </c>
      <c r="I98" s="2" t="str">
        <f t="shared" si="15"/>
        <v/>
      </c>
      <c r="J98" s="2" t="str">
        <f t="shared" si="16"/>
        <v/>
      </c>
      <c r="K98" s="2" t="str">
        <f t="shared" si="17"/>
        <v/>
      </c>
      <c r="N98" s="3">
        <f t="shared" si="18"/>
        <v>0</v>
      </c>
      <c r="O98" s="2">
        <f t="shared" si="19"/>
        <v>0</v>
      </c>
      <c r="Q98" s="2"/>
      <c r="S98" s="2" t="str">
        <f t="shared" si="20"/>
        <v/>
      </c>
      <c r="T98" s="2" t="str">
        <f t="shared" si="21"/>
        <v/>
      </c>
      <c r="U98" s="3"/>
      <c r="V98" s="3"/>
      <c r="Y98" s="2" t="str">
        <f>IF(T98="","",T98*(1-IF(U98="",Settings!$B$7,U98))*(1-IF(V98="",Settings!$B$6,V98)))</f>
        <v/>
      </c>
      <c r="Z98" s="3"/>
      <c r="AA98" s="3"/>
      <c r="AC98" s="2" t="str">
        <f>IF(Y98="","",Y98*IF(Z98="",Settings!$B$4,Z98) + Y98*IF(AA98="",Settings!$B$5,AA98) + R98*IF(AB98="",Settings!$B$6,AB98))</f>
        <v/>
      </c>
      <c r="AD98" s="2" t="str">
        <f t="shared" si="22"/>
        <v/>
      </c>
      <c r="AE98" s="2" t="str">
        <f t="shared" si="23"/>
        <v/>
      </c>
      <c r="AF98" s="3" t="e">
        <f t="shared" si="24"/>
        <v>#VALUE!</v>
      </c>
      <c r="AG98" t="e">
        <f t="shared" si="25"/>
        <v>#VALUE!</v>
      </c>
      <c r="AI98" s="2"/>
      <c r="AJ98" t="str">
        <f t="shared" si="26"/>
        <v/>
      </c>
      <c r="AK98" t="e">
        <f t="shared" si="27"/>
        <v>#VALUE!</v>
      </c>
      <c r="AL98" s="3"/>
      <c r="AM98" t="str">
        <f t="shared" si="28"/>
        <v/>
      </c>
      <c r="AN98" s="2" t="str">
        <f t="shared" si="29"/>
        <v/>
      </c>
      <c r="AO98" t="e">
        <f>IF(AF98="","",IF(AF98&lt;Settings!$B$8,"ROMI below target",IF(AND(Settings!$B$16&lt;&gt;"",AE98&gt;Settings!$B$16),"CAC above allowable",IF(AND(Settings!$B$10&lt;&gt;"",AG98&lt;Settings!$B$10),"Low MER","OK"))))</f>
        <v>#VALUE!</v>
      </c>
    </row>
    <row r="99" spans="5:41" x14ac:dyDescent="0.3">
      <c r="E99" s="2"/>
      <c r="F99" s="2"/>
      <c r="G99" s="2"/>
      <c r="H99" t="str">
        <f>IF(D99="","",XLOOKUP(D99,FX!$A$7:$A$100,FX!$C$7:$C$100,1))</f>
        <v/>
      </c>
      <c r="I99" s="2" t="str">
        <f t="shared" si="15"/>
        <v/>
      </c>
      <c r="J99" s="2" t="str">
        <f t="shared" si="16"/>
        <v/>
      </c>
      <c r="K99" s="2" t="str">
        <f t="shared" si="17"/>
        <v/>
      </c>
      <c r="N99" s="3">
        <f t="shared" si="18"/>
        <v>0</v>
      </c>
      <c r="O99" s="2">
        <f t="shared" si="19"/>
        <v>0</v>
      </c>
      <c r="Q99" s="2"/>
      <c r="S99" s="2" t="str">
        <f t="shared" si="20"/>
        <v/>
      </c>
      <c r="T99" s="2" t="str">
        <f t="shared" si="21"/>
        <v/>
      </c>
      <c r="U99" s="3"/>
      <c r="V99" s="3"/>
      <c r="Y99" s="2" t="str">
        <f>IF(T99="","",T99*(1-IF(U99="",Settings!$B$7,U99))*(1-IF(V99="",Settings!$B$6,V99)))</f>
        <v/>
      </c>
      <c r="Z99" s="3"/>
      <c r="AA99" s="3"/>
      <c r="AC99" s="2" t="str">
        <f>IF(Y99="","",Y99*IF(Z99="",Settings!$B$4,Z99) + Y99*IF(AA99="",Settings!$B$5,AA99) + R99*IF(AB99="",Settings!$B$6,AB99))</f>
        <v/>
      </c>
      <c r="AD99" s="2" t="str">
        <f t="shared" si="22"/>
        <v/>
      </c>
      <c r="AE99" s="2" t="str">
        <f t="shared" si="23"/>
        <v/>
      </c>
      <c r="AF99" s="3" t="e">
        <f t="shared" si="24"/>
        <v>#VALUE!</v>
      </c>
      <c r="AG99" t="e">
        <f t="shared" si="25"/>
        <v>#VALUE!</v>
      </c>
      <c r="AI99" s="2"/>
      <c r="AJ99" t="str">
        <f t="shared" si="26"/>
        <v/>
      </c>
      <c r="AK99" t="e">
        <f t="shared" si="27"/>
        <v>#VALUE!</v>
      </c>
      <c r="AL99" s="3"/>
      <c r="AM99" t="str">
        <f t="shared" si="28"/>
        <v/>
      </c>
      <c r="AN99" s="2" t="str">
        <f t="shared" si="29"/>
        <v/>
      </c>
      <c r="AO99" t="e">
        <f>IF(AF99="","",IF(AF99&lt;Settings!$B$8,"ROMI below target",IF(AND(Settings!$B$16&lt;&gt;"",AE99&gt;Settings!$B$16),"CAC above allowable",IF(AND(Settings!$B$10&lt;&gt;"",AG99&lt;Settings!$B$10),"Low MER","OK"))))</f>
        <v>#VALUE!</v>
      </c>
    </row>
    <row r="100" spans="5:41" x14ac:dyDescent="0.3">
      <c r="E100" s="2"/>
      <c r="F100" s="2"/>
      <c r="G100" s="2"/>
      <c r="H100" t="str">
        <f>IF(D100="","",XLOOKUP(D100,FX!$A$7:$A$100,FX!$C$7:$C$100,1))</f>
        <v/>
      </c>
      <c r="I100" s="2" t="str">
        <f t="shared" si="15"/>
        <v/>
      </c>
      <c r="J100" s="2" t="str">
        <f t="shared" si="16"/>
        <v/>
      </c>
      <c r="K100" s="2" t="str">
        <f t="shared" si="17"/>
        <v/>
      </c>
      <c r="N100" s="3">
        <f t="shared" si="18"/>
        <v>0</v>
      </c>
      <c r="O100" s="2">
        <f t="shared" si="19"/>
        <v>0</v>
      </c>
      <c r="Q100" s="2"/>
      <c r="S100" s="2" t="str">
        <f t="shared" si="20"/>
        <v/>
      </c>
      <c r="T100" s="2" t="str">
        <f t="shared" si="21"/>
        <v/>
      </c>
      <c r="U100" s="3"/>
      <c r="V100" s="3"/>
      <c r="Y100" s="2" t="str">
        <f>IF(T100="","",T100*(1-IF(U100="",Settings!$B$7,U100))*(1-IF(V100="",Settings!$B$6,V100)))</f>
        <v/>
      </c>
      <c r="Z100" s="3"/>
      <c r="AA100" s="3"/>
      <c r="AC100" s="2" t="str">
        <f>IF(Y100="","",Y100*IF(Z100="",Settings!$B$4,Z100) + Y100*IF(AA100="",Settings!$B$5,AA100) + R100*IF(AB100="",Settings!$B$6,AB100))</f>
        <v/>
      </c>
      <c r="AD100" s="2" t="str">
        <f t="shared" si="22"/>
        <v/>
      </c>
      <c r="AE100" s="2" t="str">
        <f t="shared" si="23"/>
        <v/>
      </c>
      <c r="AF100" s="3" t="e">
        <f t="shared" si="24"/>
        <v>#VALUE!</v>
      </c>
      <c r="AG100" t="e">
        <f t="shared" si="25"/>
        <v>#VALUE!</v>
      </c>
      <c r="AI100" s="2"/>
      <c r="AJ100" t="str">
        <f t="shared" si="26"/>
        <v/>
      </c>
      <c r="AK100" t="e">
        <f t="shared" si="27"/>
        <v>#VALUE!</v>
      </c>
      <c r="AL100" s="3"/>
      <c r="AM100" t="str">
        <f t="shared" si="28"/>
        <v/>
      </c>
      <c r="AN100" s="2" t="str">
        <f t="shared" si="29"/>
        <v/>
      </c>
      <c r="AO100" t="e">
        <f>IF(AF100="","",IF(AF100&lt;Settings!$B$8,"ROMI below target",IF(AND(Settings!$B$16&lt;&gt;"",AE100&gt;Settings!$B$16),"CAC above allowable",IF(AND(Settings!$B$10&lt;&gt;"",AG100&lt;Settings!$B$10),"Low MER","OK"))))</f>
        <v>#VALUE!</v>
      </c>
    </row>
    <row r="101" spans="5:41" x14ac:dyDescent="0.3">
      <c r="E101" s="2"/>
      <c r="F101" s="2"/>
      <c r="G101" s="2"/>
      <c r="H101" t="str">
        <f>IF(D101="","",XLOOKUP(D101,FX!$A$7:$A$100,FX!$C$7:$C$100,1))</f>
        <v/>
      </c>
      <c r="I101" s="2" t="str">
        <f t="shared" si="15"/>
        <v/>
      </c>
      <c r="J101" s="2" t="str">
        <f t="shared" si="16"/>
        <v/>
      </c>
      <c r="K101" s="2" t="str">
        <f t="shared" si="17"/>
        <v/>
      </c>
      <c r="N101" s="3">
        <f t="shared" si="18"/>
        <v>0</v>
      </c>
      <c r="O101" s="2">
        <f t="shared" si="19"/>
        <v>0</v>
      </c>
      <c r="Q101" s="2"/>
      <c r="S101" s="2" t="str">
        <f t="shared" si="20"/>
        <v/>
      </c>
      <c r="T101" s="2" t="str">
        <f t="shared" si="21"/>
        <v/>
      </c>
      <c r="U101" s="3"/>
      <c r="V101" s="3"/>
      <c r="Y101" s="2" t="str">
        <f>IF(T101="","",T101*(1-IF(U101="",Settings!$B$7,U101))*(1-IF(V101="",Settings!$B$6,V101)))</f>
        <v/>
      </c>
      <c r="Z101" s="3"/>
      <c r="AA101" s="3"/>
      <c r="AC101" s="2" t="str">
        <f>IF(Y101="","",Y101*IF(Z101="",Settings!$B$4,Z101) + Y101*IF(AA101="",Settings!$B$5,AA101) + R101*IF(AB101="",Settings!$B$6,AB101))</f>
        <v/>
      </c>
      <c r="AD101" s="2" t="str">
        <f t="shared" si="22"/>
        <v/>
      </c>
      <c r="AE101" s="2" t="str">
        <f t="shared" si="23"/>
        <v/>
      </c>
      <c r="AF101" s="3" t="e">
        <f t="shared" si="24"/>
        <v>#VALUE!</v>
      </c>
      <c r="AG101" t="e">
        <f t="shared" si="25"/>
        <v>#VALUE!</v>
      </c>
      <c r="AI101" s="2"/>
      <c r="AJ101" t="str">
        <f t="shared" si="26"/>
        <v/>
      </c>
      <c r="AK101" t="e">
        <f t="shared" si="27"/>
        <v>#VALUE!</v>
      </c>
      <c r="AL101" s="3"/>
      <c r="AM101" t="str">
        <f t="shared" si="28"/>
        <v/>
      </c>
      <c r="AN101" s="2" t="str">
        <f t="shared" si="29"/>
        <v/>
      </c>
      <c r="AO101" t="e">
        <f>IF(AF101="","",IF(AF101&lt;Settings!$B$8,"ROMI below target",IF(AND(Settings!$B$16&lt;&gt;"",AE101&gt;Settings!$B$16),"CAC above allowable",IF(AND(Settings!$B$10&lt;&gt;"",AG101&lt;Settings!$B$10),"Low MER","OK"))))</f>
        <v>#VALUE!</v>
      </c>
    </row>
    <row r="102" spans="5:41" x14ac:dyDescent="0.3">
      <c r="E102" s="2"/>
      <c r="F102" s="2"/>
      <c r="G102" s="2"/>
      <c r="H102" t="str">
        <f>IF(D102="","",XLOOKUP(D102,FX!$A$7:$A$100,FX!$C$7:$C$100,1))</f>
        <v/>
      </c>
      <c r="I102" s="2" t="str">
        <f t="shared" si="15"/>
        <v/>
      </c>
      <c r="J102" s="2" t="str">
        <f t="shared" si="16"/>
        <v/>
      </c>
      <c r="K102" s="2" t="str">
        <f t="shared" si="17"/>
        <v/>
      </c>
      <c r="N102" s="3">
        <f t="shared" si="18"/>
        <v>0</v>
      </c>
      <c r="O102" s="2">
        <f t="shared" si="19"/>
        <v>0</v>
      </c>
      <c r="Q102" s="2"/>
      <c r="S102" s="2" t="str">
        <f t="shared" si="20"/>
        <v/>
      </c>
      <c r="T102" s="2" t="str">
        <f t="shared" si="21"/>
        <v/>
      </c>
      <c r="U102" s="3"/>
      <c r="V102" s="3"/>
      <c r="Y102" s="2" t="str">
        <f>IF(T102="","",T102*(1-IF(U102="",Settings!$B$7,U102))*(1-IF(V102="",Settings!$B$6,V102)))</f>
        <v/>
      </c>
      <c r="Z102" s="3"/>
      <c r="AA102" s="3"/>
      <c r="AC102" s="2" t="str">
        <f>IF(Y102="","",Y102*IF(Z102="",Settings!$B$4,Z102) + Y102*IF(AA102="",Settings!$B$5,AA102) + R102*IF(AB102="",Settings!$B$6,AB102))</f>
        <v/>
      </c>
      <c r="AD102" s="2" t="str">
        <f t="shared" si="22"/>
        <v/>
      </c>
      <c r="AE102" s="2" t="str">
        <f t="shared" si="23"/>
        <v/>
      </c>
      <c r="AF102" s="3" t="e">
        <f t="shared" si="24"/>
        <v>#VALUE!</v>
      </c>
      <c r="AG102" t="e">
        <f t="shared" si="25"/>
        <v>#VALUE!</v>
      </c>
      <c r="AI102" s="2"/>
      <c r="AJ102" t="str">
        <f t="shared" si="26"/>
        <v/>
      </c>
      <c r="AK102" t="e">
        <f t="shared" si="27"/>
        <v>#VALUE!</v>
      </c>
      <c r="AL102" s="3"/>
      <c r="AM102" t="str">
        <f t="shared" si="28"/>
        <v/>
      </c>
      <c r="AN102" s="2" t="str">
        <f t="shared" si="29"/>
        <v/>
      </c>
      <c r="AO102" t="e">
        <f>IF(AF102="","",IF(AF102&lt;Settings!$B$8,"ROMI below target",IF(AND(Settings!$B$16&lt;&gt;"",AE102&gt;Settings!$B$16),"CAC above allowable",IF(AND(Settings!$B$10&lt;&gt;"",AG102&lt;Settings!$B$10),"Low MER","OK"))))</f>
        <v>#VALUE!</v>
      </c>
    </row>
    <row r="103" spans="5:41" x14ac:dyDescent="0.3">
      <c r="E103" s="2"/>
      <c r="F103" s="2"/>
      <c r="G103" s="2"/>
      <c r="H103" t="str">
        <f>IF(D103="","",XLOOKUP(D103,FX!$A$7:$A$100,FX!$C$7:$C$100,1))</f>
        <v/>
      </c>
      <c r="I103" s="2" t="str">
        <f t="shared" si="15"/>
        <v/>
      </c>
      <c r="J103" s="2" t="str">
        <f t="shared" si="16"/>
        <v/>
      </c>
      <c r="K103" s="2" t="str">
        <f t="shared" si="17"/>
        <v/>
      </c>
      <c r="N103" s="3">
        <f t="shared" si="18"/>
        <v>0</v>
      </c>
      <c r="O103" s="2">
        <f t="shared" si="19"/>
        <v>0</v>
      </c>
      <c r="Q103" s="2"/>
      <c r="S103" s="2" t="str">
        <f t="shared" si="20"/>
        <v/>
      </c>
      <c r="T103" s="2" t="str">
        <f t="shared" si="21"/>
        <v/>
      </c>
      <c r="U103" s="3"/>
      <c r="V103" s="3"/>
      <c r="Y103" s="2" t="str">
        <f>IF(T103="","",T103*(1-IF(U103="",Settings!$B$7,U103))*(1-IF(V103="",Settings!$B$6,V103)))</f>
        <v/>
      </c>
      <c r="Z103" s="3"/>
      <c r="AA103" s="3"/>
      <c r="AC103" s="2" t="str">
        <f>IF(Y103="","",Y103*IF(Z103="",Settings!$B$4,Z103) + Y103*IF(AA103="",Settings!$B$5,AA103) + R103*IF(AB103="",Settings!$B$6,AB103))</f>
        <v/>
      </c>
      <c r="AD103" s="2" t="str">
        <f t="shared" si="22"/>
        <v/>
      </c>
      <c r="AE103" s="2" t="str">
        <f t="shared" si="23"/>
        <v/>
      </c>
      <c r="AF103" s="3" t="e">
        <f t="shared" si="24"/>
        <v>#VALUE!</v>
      </c>
      <c r="AG103" t="e">
        <f t="shared" si="25"/>
        <v>#VALUE!</v>
      </c>
      <c r="AI103" s="2"/>
      <c r="AJ103" t="str">
        <f t="shared" si="26"/>
        <v/>
      </c>
      <c r="AK103" t="e">
        <f t="shared" si="27"/>
        <v>#VALUE!</v>
      </c>
      <c r="AL103" s="3"/>
      <c r="AM103" t="str">
        <f t="shared" si="28"/>
        <v/>
      </c>
      <c r="AN103" s="2" t="str">
        <f t="shared" si="29"/>
        <v/>
      </c>
      <c r="AO103" t="e">
        <f>IF(AF103="","",IF(AF103&lt;Settings!$B$8,"ROMI below target",IF(AND(Settings!$B$16&lt;&gt;"",AE103&gt;Settings!$B$16),"CAC above allowable",IF(AND(Settings!$B$10&lt;&gt;"",AG103&lt;Settings!$B$10),"Low MER","OK"))))</f>
        <v>#VALUE!</v>
      </c>
    </row>
    <row r="104" spans="5:41" x14ac:dyDescent="0.3">
      <c r="E104" s="2"/>
      <c r="F104" s="2"/>
      <c r="G104" s="2"/>
      <c r="H104" t="str">
        <f>IF(D104="","",XLOOKUP(D104,FX!$A$7:$A$100,FX!$C$7:$C$100,1))</f>
        <v/>
      </c>
      <c r="I104" s="2" t="str">
        <f t="shared" si="15"/>
        <v/>
      </c>
      <c r="J104" s="2" t="str">
        <f t="shared" si="16"/>
        <v/>
      </c>
      <c r="K104" s="2" t="str">
        <f t="shared" si="17"/>
        <v/>
      </c>
      <c r="N104" s="3">
        <f t="shared" si="18"/>
        <v>0</v>
      </c>
      <c r="O104" s="2">
        <f t="shared" si="19"/>
        <v>0</v>
      </c>
      <c r="Q104" s="2"/>
      <c r="S104" s="2" t="str">
        <f t="shared" si="20"/>
        <v/>
      </c>
      <c r="T104" s="2" t="str">
        <f t="shared" si="21"/>
        <v/>
      </c>
      <c r="U104" s="3"/>
      <c r="V104" s="3"/>
      <c r="Y104" s="2" t="str">
        <f>IF(T104="","",T104*(1-IF(U104="",Settings!$B$7,U104))*(1-IF(V104="",Settings!$B$6,V104)))</f>
        <v/>
      </c>
      <c r="Z104" s="3"/>
      <c r="AA104" s="3"/>
      <c r="AC104" s="2" t="str">
        <f>IF(Y104="","",Y104*IF(Z104="",Settings!$B$4,Z104) + Y104*IF(AA104="",Settings!$B$5,AA104) + R104*IF(AB104="",Settings!$B$6,AB104))</f>
        <v/>
      </c>
      <c r="AD104" s="2" t="str">
        <f t="shared" si="22"/>
        <v/>
      </c>
      <c r="AE104" s="2" t="str">
        <f t="shared" si="23"/>
        <v/>
      </c>
      <c r="AF104" s="3" t="e">
        <f t="shared" si="24"/>
        <v>#VALUE!</v>
      </c>
      <c r="AG104" t="e">
        <f t="shared" si="25"/>
        <v>#VALUE!</v>
      </c>
      <c r="AI104" s="2"/>
      <c r="AJ104" t="str">
        <f t="shared" si="26"/>
        <v/>
      </c>
      <c r="AK104" t="e">
        <f t="shared" si="27"/>
        <v>#VALUE!</v>
      </c>
      <c r="AL104" s="3"/>
      <c r="AM104" t="str">
        <f t="shared" si="28"/>
        <v/>
      </c>
      <c r="AN104" s="2" t="str">
        <f t="shared" si="29"/>
        <v/>
      </c>
      <c r="AO104" t="e">
        <f>IF(AF104="","",IF(AF104&lt;Settings!$B$8,"ROMI below target",IF(AND(Settings!$B$16&lt;&gt;"",AE104&gt;Settings!$B$16),"CAC above allowable",IF(AND(Settings!$B$10&lt;&gt;"",AG104&lt;Settings!$B$10),"Low MER","OK"))))</f>
        <v>#VALUE!</v>
      </c>
    </row>
    <row r="105" spans="5:41" x14ac:dyDescent="0.3">
      <c r="E105" s="2"/>
      <c r="F105" s="2"/>
      <c r="G105" s="2"/>
      <c r="H105" t="str">
        <f>IF(D105="","",XLOOKUP(D105,FX!$A$7:$A$100,FX!$C$7:$C$100,1))</f>
        <v/>
      </c>
      <c r="I105" s="2" t="str">
        <f t="shared" si="15"/>
        <v/>
      </c>
      <c r="J105" s="2" t="str">
        <f t="shared" si="16"/>
        <v/>
      </c>
      <c r="K105" s="2" t="str">
        <f t="shared" si="17"/>
        <v/>
      </c>
      <c r="N105" s="3">
        <f t="shared" si="18"/>
        <v>0</v>
      </c>
      <c r="O105" s="2">
        <f t="shared" si="19"/>
        <v>0</v>
      </c>
      <c r="Q105" s="2"/>
      <c r="S105" s="2" t="str">
        <f t="shared" si="20"/>
        <v/>
      </c>
      <c r="T105" s="2" t="str">
        <f t="shared" si="21"/>
        <v/>
      </c>
      <c r="U105" s="3"/>
      <c r="V105" s="3"/>
      <c r="Y105" s="2" t="str">
        <f>IF(T105="","",T105*(1-IF(U105="",Settings!$B$7,U105))*(1-IF(V105="",Settings!$B$6,V105)))</f>
        <v/>
      </c>
      <c r="Z105" s="3"/>
      <c r="AA105" s="3"/>
      <c r="AC105" s="2" t="str">
        <f>IF(Y105="","",Y105*IF(Z105="",Settings!$B$4,Z105) + Y105*IF(AA105="",Settings!$B$5,AA105) + R105*IF(AB105="",Settings!$B$6,AB105))</f>
        <v/>
      </c>
      <c r="AD105" s="2" t="str">
        <f t="shared" si="22"/>
        <v/>
      </c>
      <c r="AE105" s="2" t="str">
        <f t="shared" si="23"/>
        <v/>
      </c>
      <c r="AF105" s="3" t="e">
        <f t="shared" si="24"/>
        <v>#VALUE!</v>
      </c>
      <c r="AG105" t="e">
        <f t="shared" si="25"/>
        <v>#VALUE!</v>
      </c>
      <c r="AI105" s="2"/>
      <c r="AJ105" t="str">
        <f t="shared" si="26"/>
        <v/>
      </c>
      <c r="AK105" t="e">
        <f t="shared" si="27"/>
        <v>#VALUE!</v>
      </c>
      <c r="AL105" s="3"/>
      <c r="AM105" t="str">
        <f t="shared" si="28"/>
        <v/>
      </c>
      <c r="AN105" s="2" t="str">
        <f t="shared" si="29"/>
        <v/>
      </c>
      <c r="AO105" t="e">
        <f>IF(AF105="","",IF(AF105&lt;Settings!$B$8,"ROMI below target",IF(AND(Settings!$B$16&lt;&gt;"",AE105&gt;Settings!$B$16),"CAC above allowable",IF(AND(Settings!$B$10&lt;&gt;"",AG105&lt;Settings!$B$10),"Low MER","OK"))))</f>
        <v>#VALUE!</v>
      </c>
    </row>
    <row r="106" spans="5:41" x14ac:dyDescent="0.3">
      <c r="E106" s="2"/>
      <c r="F106" s="2"/>
      <c r="G106" s="2"/>
      <c r="H106" t="str">
        <f>IF(D106="","",XLOOKUP(D106,FX!$A$7:$A$100,FX!$C$7:$C$100,1))</f>
        <v/>
      </c>
      <c r="I106" s="2" t="str">
        <f t="shared" si="15"/>
        <v/>
      </c>
      <c r="J106" s="2" t="str">
        <f t="shared" si="16"/>
        <v/>
      </c>
      <c r="K106" s="2" t="str">
        <f t="shared" si="17"/>
        <v/>
      </c>
      <c r="N106" s="3">
        <f t="shared" si="18"/>
        <v>0</v>
      </c>
      <c r="O106" s="2">
        <f t="shared" si="19"/>
        <v>0</v>
      </c>
      <c r="Q106" s="2"/>
      <c r="S106" s="2" t="str">
        <f t="shared" si="20"/>
        <v/>
      </c>
      <c r="T106" s="2" t="str">
        <f t="shared" si="21"/>
        <v/>
      </c>
      <c r="U106" s="3"/>
      <c r="V106" s="3"/>
      <c r="Y106" s="2" t="str">
        <f>IF(T106="","",T106*(1-IF(U106="",Settings!$B$7,U106))*(1-IF(V106="",Settings!$B$6,V106)))</f>
        <v/>
      </c>
      <c r="Z106" s="3"/>
      <c r="AA106" s="3"/>
      <c r="AC106" s="2" t="str">
        <f>IF(Y106="","",Y106*IF(Z106="",Settings!$B$4,Z106) + Y106*IF(AA106="",Settings!$B$5,AA106) + R106*IF(AB106="",Settings!$B$6,AB106))</f>
        <v/>
      </c>
      <c r="AD106" s="2" t="str">
        <f t="shared" si="22"/>
        <v/>
      </c>
      <c r="AE106" s="2" t="str">
        <f t="shared" si="23"/>
        <v/>
      </c>
      <c r="AF106" s="3" t="e">
        <f t="shared" si="24"/>
        <v>#VALUE!</v>
      </c>
      <c r="AG106" t="e">
        <f t="shared" si="25"/>
        <v>#VALUE!</v>
      </c>
      <c r="AI106" s="2"/>
      <c r="AJ106" t="str">
        <f t="shared" si="26"/>
        <v/>
      </c>
      <c r="AK106" t="e">
        <f t="shared" si="27"/>
        <v>#VALUE!</v>
      </c>
      <c r="AL106" s="3"/>
      <c r="AM106" t="str">
        <f t="shared" si="28"/>
        <v/>
      </c>
      <c r="AN106" s="2" t="str">
        <f t="shared" si="29"/>
        <v/>
      </c>
      <c r="AO106" t="e">
        <f>IF(AF106="","",IF(AF106&lt;Settings!$B$8,"ROMI below target",IF(AND(Settings!$B$16&lt;&gt;"",AE106&gt;Settings!$B$16),"CAC above allowable",IF(AND(Settings!$B$10&lt;&gt;"",AG106&lt;Settings!$B$10),"Low MER","OK"))))</f>
        <v>#VALUE!</v>
      </c>
    </row>
    <row r="107" spans="5:41" x14ac:dyDescent="0.3">
      <c r="E107" s="2"/>
      <c r="F107" s="2"/>
      <c r="G107" s="2"/>
      <c r="H107" t="str">
        <f>IF(D107="","",XLOOKUP(D107,FX!$A$7:$A$100,FX!$C$7:$C$100,1))</f>
        <v/>
      </c>
      <c r="I107" s="2" t="str">
        <f t="shared" si="15"/>
        <v/>
      </c>
      <c r="J107" s="2" t="str">
        <f t="shared" si="16"/>
        <v/>
      </c>
      <c r="K107" s="2" t="str">
        <f t="shared" si="17"/>
        <v/>
      </c>
      <c r="N107" s="3">
        <f t="shared" si="18"/>
        <v>0</v>
      </c>
      <c r="O107" s="2">
        <f t="shared" si="19"/>
        <v>0</v>
      </c>
      <c r="Q107" s="2"/>
      <c r="S107" s="2" t="str">
        <f t="shared" si="20"/>
        <v/>
      </c>
      <c r="T107" s="2" t="str">
        <f t="shared" si="21"/>
        <v/>
      </c>
      <c r="U107" s="3"/>
      <c r="V107" s="3"/>
      <c r="Y107" s="2" t="str">
        <f>IF(T107="","",T107*(1-IF(U107="",Settings!$B$7,U107))*(1-IF(V107="",Settings!$B$6,V107)))</f>
        <v/>
      </c>
      <c r="Z107" s="3"/>
      <c r="AA107" s="3"/>
      <c r="AC107" s="2" t="str">
        <f>IF(Y107="","",Y107*IF(Z107="",Settings!$B$4,Z107) + Y107*IF(AA107="",Settings!$B$5,AA107) + R107*IF(AB107="",Settings!$B$6,AB107))</f>
        <v/>
      </c>
      <c r="AD107" s="2" t="str">
        <f t="shared" si="22"/>
        <v/>
      </c>
      <c r="AE107" s="2" t="str">
        <f t="shared" si="23"/>
        <v/>
      </c>
      <c r="AF107" s="3" t="e">
        <f t="shared" si="24"/>
        <v>#VALUE!</v>
      </c>
      <c r="AG107" t="e">
        <f t="shared" si="25"/>
        <v>#VALUE!</v>
      </c>
      <c r="AI107" s="2"/>
      <c r="AJ107" t="str">
        <f t="shared" si="26"/>
        <v/>
      </c>
      <c r="AK107" t="e">
        <f t="shared" si="27"/>
        <v>#VALUE!</v>
      </c>
      <c r="AL107" s="3"/>
      <c r="AM107" t="str">
        <f t="shared" si="28"/>
        <v/>
      </c>
      <c r="AN107" s="2" t="str">
        <f t="shared" si="29"/>
        <v/>
      </c>
      <c r="AO107" t="e">
        <f>IF(AF107="","",IF(AF107&lt;Settings!$B$8,"ROMI below target",IF(AND(Settings!$B$16&lt;&gt;"",AE107&gt;Settings!$B$16),"CAC above allowable",IF(AND(Settings!$B$10&lt;&gt;"",AG107&lt;Settings!$B$10),"Low MER","OK"))))</f>
        <v>#VALUE!</v>
      </c>
    </row>
    <row r="108" spans="5:41" x14ac:dyDescent="0.3">
      <c r="E108" s="2"/>
      <c r="F108" s="2"/>
      <c r="G108" s="2"/>
      <c r="H108" t="str">
        <f>IF(D108="","",XLOOKUP(D108,FX!$A$7:$A$100,FX!$C$7:$C$100,1))</f>
        <v/>
      </c>
      <c r="I108" s="2" t="str">
        <f t="shared" si="15"/>
        <v/>
      </c>
      <c r="J108" s="2" t="str">
        <f t="shared" si="16"/>
        <v/>
      </c>
      <c r="K108" s="2" t="str">
        <f t="shared" si="17"/>
        <v/>
      </c>
      <c r="N108" s="3">
        <f t="shared" si="18"/>
        <v>0</v>
      </c>
      <c r="O108" s="2">
        <f t="shared" si="19"/>
        <v>0</v>
      </c>
      <c r="Q108" s="2"/>
      <c r="S108" s="2" t="str">
        <f t="shared" si="20"/>
        <v/>
      </c>
      <c r="T108" s="2" t="str">
        <f t="shared" si="21"/>
        <v/>
      </c>
      <c r="U108" s="3"/>
      <c r="V108" s="3"/>
      <c r="Y108" s="2" t="str">
        <f>IF(T108="","",T108*(1-IF(U108="",Settings!$B$7,U108))*(1-IF(V108="",Settings!$B$6,V108)))</f>
        <v/>
      </c>
      <c r="Z108" s="3"/>
      <c r="AA108" s="3"/>
      <c r="AC108" s="2" t="str">
        <f>IF(Y108="","",Y108*IF(Z108="",Settings!$B$4,Z108) + Y108*IF(AA108="",Settings!$B$5,AA108) + R108*IF(AB108="",Settings!$B$6,AB108))</f>
        <v/>
      </c>
      <c r="AD108" s="2" t="str">
        <f t="shared" si="22"/>
        <v/>
      </c>
      <c r="AE108" s="2" t="str">
        <f t="shared" si="23"/>
        <v/>
      </c>
      <c r="AF108" s="3" t="e">
        <f t="shared" si="24"/>
        <v>#VALUE!</v>
      </c>
      <c r="AG108" t="e">
        <f t="shared" si="25"/>
        <v>#VALUE!</v>
      </c>
      <c r="AI108" s="2"/>
      <c r="AJ108" t="str">
        <f t="shared" si="26"/>
        <v/>
      </c>
      <c r="AK108" t="e">
        <f t="shared" si="27"/>
        <v>#VALUE!</v>
      </c>
      <c r="AL108" s="3"/>
      <c r="AM108" t="str">
        <f t="shared" si="28"/>
        <v/>
      </c>
      <c r="AN108" s="2" t="str">
        <f t="shared" si="29"/>
        <v/>
      </c>
      <c r="AO108" t="e">
        <f>IF(AF108="","",IF(AF108&lt;Settings!$B$8,"ROMI below target",IF(AND(Settings!$B$16&lt;&gt;"",AE108&gt;Settings!$B$16),"CAC above allowable",IF(AND(Settings!$B$10&lt;&gt;"",AG108&lt;Settings!$B$10),"Low MER","OK"))))</f>
        <v>#VALUE!</v>
      </c>
    </row>
    <row r="109" spans="5:41" x14ac:dyDescent="0.3">
      <c r="E109" s="2"/>
      <c r="F109" s="2"/>
      <c r="G109" s="2"/>
      <c r="H109" t="str">
        <f>IF(D109="","",XLOOKUP(D109,FX!$A$7:$A$100,FX!$C$7:$C$100,1))</f>
        <v/>
      </c>
      <c r="I109" s="2" t="str">
        <f t="shared" si="15"/>
        <v/>
      </c>
      <c r="J109" s="2" t="str">
        <f t="shared" si="16"/>
        <v/>
      </c>
      <c r="K109" s="2" t="str">
        <f t="shared" si="17"/>
        <v/>
      </c>
      <c r="N109" s="3">
        <f t="shared" si="18"/>
        <v>0</v>
      </c>
      <c r="O109" s="2">
        <f t="shared" si="19"/>
        <v>0</v>
      </c>
      <c r="Q109" s="2"/>
      <c r="S109" s="2" t="str">
        <f t="shared" si="20"/>
        <v/>
      </c>
      <c r="T109" s="2" t="str">
        <f t="shared" si="21"/>
        <v/>
      </c>
      <c r="U109" s="3"/>
      <c r="V109" s="3"/>
      <c r="Y109" s="2" t="str">
        <f>IF(T109="","",T109*(1-IF(U109="",Settings!$B$7,U109))*(1-IF(V109="",Settings!$B$6,V109)))</f>
        <v/>
      </c>
      <c r="Z109" s="3"/>
      <c r="AA109" s="3"/>
      <c r="AC109" s="2" t="str">
        <f>IF(Y109="","",Y109*IF(Z109="",Settings!$B$4,Z109) + Y109*IF(AA109="",Settings!$B$5,AA109) + R109*IF(AB109="",Settings!$B$6,AB109))</f>
        <v/>
      </c>
      <c r="AD109" s="2" t="str">
        <f t="shared" si="22"/>
        <v/>
      </c>
      <c r="AE109" s="2" t="str">
        <f t="shared" si="23"/>
        <v/>
      </c>
      <c r="AF109" s="3" t="e">
        <f t="shared" si="24"/>
        <v>#VALUE!</v>
      </c>
      <c r="AG109" t="e">
        <f t="shared" si="25"/>
        <v>#VALUE!</v>
      </c>
      <c r="AI109" s="2"/>
      <c r="AJ109" t="str">
        <f t="shared" si="26"/>
        <v/>
      </c>
      <c r="AK109" t="e">
        <f t="shared" si="27"/>
        <v>#VALUE!</v>
      </c>
      <c r="AL109" s="3"/>
      <c r="AM109" t="str">
        <f t="shared" si="28"/>
        <v/>
      </c>
      <c r="AN109" s="2" t="str">
        <f t="shared" si="29"/>
        <v/>
      </c>
      <c r="AO109" t="e">
        <f>IF(AF109="","",IF(AF109&lt;Settings!$B$8,"ROMI below target",IF(AND(Settings!$B$16&lt;&gt;"",AE109&gt;Settings!$B$16),"CAC above allowable",IF(AND(Settings!$B$10&lt;&gt;"",AG109&lt;Settings!$B$10),"Low MER","OK"))))</f>
        <v>#VALUE!</v>
      </c>
    </row>
    <row r="110" spans="5:41" x14ac:dyDescent="0.3">
      <c r="E110" s="2"/>
      <c r="F110" s="2"/>
      <c r="G110" s="2"/>
      <c r="H110" t="str">
        <f>IF(D110="","",XLOOKUP(D110,FX!$A$7:$A$100,FX!$C$7:$C$100,1))</f>
        <v/>
      </c>
      <c r="I110" s="2" t="str">
        <f t="shared" si="15"/>
        <v/>
      </c>
      <c r="J110" s="2" t="str">
        <f t="shared" si="16"/>
        <v/>
      </c>
      <c r="K110" s="2" t="str">
        <f t="shared" si="17"/>
        <v/>
      </c>
      <c r="N110" s="3">
        <f t="shared" si="18"/>
        <v>0</v>
      </c>
      <c r="O110" s="2">
        <f t="shared" si="19"/>
        <v>0</v>
      </c>
      <c r="Q110" s="2"/>
      <c r="S110" s="2" t="str">
        <f t="shared" si="20"/>
        <v/>
      </c>
      <c r="T110" s="2" t="str">
        <f t="shared" si="21"/>
        <v/>
      </c>
      <c r="U110" s="3"/>
      <c r="V110" s="3"/>
      <c r="Y110" s="2" t="str">
        <f>IF(T110="","",T110*(1-IF(U110="",Settings!$B$7,U110))*(1-IF(V110="",Settings!$B$6,V110)))</f>
        <v/>
      </c>
      <c r="Z110" s="3"/>
      <c r="AA110" s="3"/>
      <c r="AC110" s="2" t="str">
        <f>IF(Y110="","",Y110*IF(Z110="",Settings!$B$4,Z110) + Y110*IF(AA110="",Settings!$B$5,AA110) + R110*IF(AB110="",Settings!$B$6,AB110))</f>
        <v/>
      </c>
      <c r="AD110" s="2" t="str">
        <f t="shared" si="22"/>
        <v/>
      </c>
      <c r="AE110" s="2" t="str">
        <f t="shared" si="23"/>
        <v/>
      </c>
      <c r="AF110" s="3" t="e">
        <f t="shared" si="24"/>
        <v>#VALUE!</v>
      </c>
      <c r="AG110" t="e">
        <f t="shared" si="25"/>
        <v>#VALUE!</v>
      </c>
      <c r="AI110" s="2"/>
      <c r="AJ110" t="str">
        <f t="shared" si="26"/>
        <v/>
      </c>
      <c r="AK110" t="e">
        <f t="shared" si="27"/>
        <v>#VALUE!</v>
      </c>
      <c r="AL110" s="3"/>
      <c r="AM110" t="str">
        <f t="shared" si="28"/>
        <v/>
      </c>
      <c r="AN110" s="2" t="str">
        <f t="shared" si="29"/>
        <v/>
      </c>
      <c r="AO110" t="e">
        <f>IF(AF110="","",IF(AF110&lt;Settings!$B$8,"ROMI below target",IF(AND(Settings!$B$16&lt;&gt;"",AE110&gt;Settings!$B$16),"CAC above allowable",IF(AND(Settings!$B$10&lt;&gt;"",AG110&lt;Settings!$B$10),"Low MER","OK"))))</f>
        <v>#VALUE!</v>
      </c>
    </row>
    <row r="111" spans="5:41" x14ac:dyDescent="0.3">
      <c r="E111" s="2"/>
      <c r="F111" s="2"/>
      <c r="G111" s="2"/>
      <c r="H111" t="str">
        <f>IF(D111="","",XLOOKUP(D111,FX!$A$7:$A$100,FX!$C$7:$C$100,1))</f>
        <v/>
      </c>
      <c r="I111" s="2" t="str">
        <f t="shared" si="15"/>
        <v/>
      </c>
      <c r="J111" s="2" t="str">
        <f t="shared" si="16"/>
        <v/>
      </c>
      <c r="K111" s="2" t="str">
        <f t="shared" si="17"/>
        <v/>
      </c>
      <c r="N111" s="3">
        <f t="shared" si="18"/>
        <v>0</v>
      </c>
      <c r="O111" s="2">
        <f t="shared" si="19"/>
        <v>0</v>
      </c>
      <c r="Q111" s="2"/>
      <c r="S111" s="2" t="str">
        <f t="shared" si="20"/>
        <v/>
      </c>
      <c r="T111" s="2" t="str">
        <f t="shared" si="21"/>
        <v/>
      </c>
      <c r="U111" s="3"/>
      <c r="V111" s="3"/>
      <c r="Y111" s="2" t="str">
        <f>IF(T111="","",T111*(1-IF(U111="",Settings!$B$7,U111))*(1-IF(V111="",Settings!$B$6,V111)))</f>
        <v/>
      </c>
      <c r="Z111" s="3"/>
      <c r="AA111" s="3"/>
      <c r="AC111" s="2" t="str">
        <f>IF(Y111="","",Y111*IF(Z111="",Settings!$B$4,Z111) + Y111*IF(AA111="",Settings!$B$5,AA111) + R111*IF(AB111="",Settings!$B$6,AB111))</f>
        <v/>
      </c>
      <c r="AD111" s="2" t="str">
        <f t="shared" si="22"/>
        <v/>
      </c>
      <c r="AE111" s="2" t="str">
        <f t="shared" si="23"/>
        <v/>
      </c>
      <c r="AF111" s="3" t="e">
        <f t="shared" si="24"/>
        <v>#VALUE!</v>
      </c>
      <c r="AG111" t="e">
        <f t="shared" si="25"/>
        <v>#VALUE!</v>
      </c>
      <c r="AI111" s="2"/>
      <c r="AJ111" t="str">
        <f t="shared" si="26"/>
        <v/>
      </c>
      <c r="AK111" t="e">
        <f t="shared" si="27"/>
        <v>#VALUE!</v>
      </c>
      <c r="AL111" s="3"/>
      <c r="AM111" t="str">
        <f t="shared" si="28"/>
        <v/>
      </c>
      <c r="AN111" s="2" t="str">
        <f t="shared" si="29"/>
        <v/>
      </c>
      <c r="AO111" t="e">
        <f>IF(AF111="","",IF(AF111&lt;Settings!$B$8,"ROMI below target",IF(AND(Settings!$B$16&lt;&gt;"",AE111&gt;Settings!$B$16),"CAC above allowable",IF(AND(Settings!$B$10&lt;&gt;"",AG111&lt;Settings!$B$10),"Low MER","OK"))))</f>
        <v>#VALUE!</v>
      </c>
    </row>
    <row r="112" spans="5:41" x14ac:dyDescent="0.3">
      <c r="E112" s="2"/>
      <c r="F112" s="2"/>
      <c r="G112" s="2"/>
      <c r="H112" t="str">
        <f>IF(D112="","",XLOOKUP(D112,FX!$A$7:$A$100,FX!$C$7:$C$100,1))</f>
        <v/>
      </c>
      <c r="I112" s="2" t="str">
        <f t="shared" si="15"/>
        <v/>
      </c>
      <c r="J112" s="2" t="str">
        <f t="shared" si="16"/>
        <v/>
      </c>
      <c r="K112" s="2" t="str">
        <f t="shared" si="17"/>
        <v/>
      </c>
      <c r="N112" s="3">
        <f t="shared" si="18"/>
        <v>0</v>
      </c>
      <c r="O112" s="2">
        <f t="shared" si="19"/>
        <v>0</v>
      </c>
      <c r="Q112" s="2"/>
      <c r="S112" s="2" t="str">
        <f t="shared" si="20"/>
        <v/>
      </c>
      <c r="T112" s="2" t="str">
        <f t="shared" si="21"/>
        <v/>
      </c>
      <c r="U112" s="3"/>
      <c r="V112" s="3"/>
      <c r="Y112" s="2" t="str">
        <f>IF(T112="","",T112*(1-IF(U112="",Settings!$B$7,U112))*(1-IF(V112="",Settings!$B$6,V112)))</f>
        <v/>
      </c>
      <c r="Z112" s="3"/>
      <c r="AA112" s="3"/>
      <c r="AC112" s="2" t="str">
        <f>IF(Y112="","",Y112*IF(Z112="",Settings!$B$4,Z112) + Y112*IF(AA112="",Settings!$B$5,AA112) + R112*IF(AB112="",Settings!$B$6,AB112))</f>
        <v/>
      </c>
      <c r="AD112" s="2" t="str">
        <f t="shared" si="22"/>
        <v/>
      </c>
      <c r="AE112" s="2" t="str">
        <f t="shared" si="23"/>
        <v/>
      </c>
      <c r="AF112" s="3" t="e">
        <f t="shared" si="24"/>
        <v>#VALUE!</v>
      </c>
      <c r="AG112" t="e">
        <f t="shared" si="25"/>
        <v>#VALUE!</v>
      </c>
      <c r="AI112" s="2"/>
      <c r="AJ112" t="str">
        <f t="shared" si="26"/>
        <v/>
      </c>
      <c r="AK112" t="e">
        <f t="shared" si="27"/>
        <v>#VALUE!</v>
      </c>
      <c r="AL112" s="3"/>
      <c r="AM112" t="str">
        <f t="shared" si="28"/>
        <v/>
      </c>
      <c r="AN112" s="2" t="str">
        <f t="shared" si="29"/>
        <v/>
      </c>
      <c r="AO112" t="e">
        <f>IF(AF112="","",IF(AF112&lt;Settings!$B$8,"ROMI below target",IF(AND(Settings!$B$16&lt;&gt;"",AE112&gt;Settings!$B$16),"CAC above allowable",IF(AND(Settings!$B$10&lt;&gt;"",AG112&lt;Settings!$B$10),"Low MER","OK"))))</f>
        <v>#VALUE!</v>
      </c>
    </row>
    <row r="113" spans="5:41" x14ac:dyDescent="0.3">
      <c r="E113" s="2"/>
      <c r="F113" s="2"/>
      <c r="G113" s="2"/>
      <c r="H113" t="str">
        <f>IF(D113="","",XLOOKUP(D113,FX!$A$7:$A$100,FX!$C$7:$C$100,1))</f>
        <v/>
      </c>
      <c r="I113" s="2" t="str">
        <f t="shared" si="15"/>
        <v/>
      </c>
      <c r="J113" s="2" t="str">
        <f t="shared" si="16"/>
        <v/>
      </c>
      <c r="K113" s="2" t="str">
        <f t="shared" si="17"/>
        <v/>
      </c>
      <c r="N113" s="3">
        <f t="shared" si="18"/>
        <v>0</v>
      </c>
      <c r="O113" s="2">
        <f t="shared" si="19"/>
        <v>0</v>
      </c>
      <c r="Q113" s="2"/>
      <c r="S113" s="2" t="str">
        <f t="shared" si="20"/>
        <v/>
      </c>
      <c r="T113" s="2" t="str">
        <f t="shared" si="21"/>
        <v/>
      </c>
      <c r="U113" s="3"/>
      <c r="V113" s="3"/>
      <c r="Y113" s="2" t="str">
        <f>IF(T113="","",T113*(1-IF(U113="",Settings!$B$7,U113))*(1-IF(V113="",Settings!$B$6,V113)))</f>
        <v/>
      </c>
      <c r="Z113" s="3"/>
      <c r="AA113" s="3"/>
      <c r="AC113" s="2" t="str">
        <f>IF(Y113="","",Y113*IF(Z113="",Settings!$B$4,Z113) + Y113*IF(AA113="",Settings!$B$5,AA113) + R113*IF(AB113="",Settings!$B$6,AB113))</f>
        <v/>
      </c>
      <c r="AD113" s="2" t="str">
        <f t="shared" si="22"/>
        <v/>
      </c>
      <c r="AE113" s="2" t="str">
        <f t="shared" si="23"/>
        <v/>
      </c>
      <c r="AF113" s="3" t="e">
        <f t="shared" si="24"/>
        <v>#VALUE!</v>
      </c>
      <c r="AG113" t="e">
        <f t="shared" si="25"/>
        <v>#VALUE!</v>
      </c>
      <c r="AI113" s="2"/>
      <c r="AJ113" t="str">
        <f t="shared" si="26"/>
        <v/>
      </c>
      <c r="AK113" t="e">
        <f t="shared" si="27"/>
        <v>#VALUE!</v>
      </c>
      <c r="AL113" s="3"/>
      <c r="AM113" t="str">
        <f t="shared" si="28"/>
        <v/>
      </c>
      <c r="AN113" s="2" t="str">
        <f t="shared" si="29"/>
        <v/>
      </c>
      <c r="AO113" t="e">
        <f>IF(AF113="","",IF(AF113&lt;Settings!$B$8,"ROMI below target",IF(AND(Settings!$B$16&lt;&gt;"",AE113&gt;Settings!$B$16),"CAC above allowable",IF(AND(Settings!$B$10&lt;&gt;"",AG113&lt;Settings!$B$10),"Low MER","OK"))))</f>
        <v>#VALUE!</v>
      </c>
    </row>
    <row r="114" spans="5:41" x14ac:dyDescent="0.3">
      <c r="E114" s="2"/>
      <c r="F114" s="2"/>
      <c r="G114" s="2"/>
      <c r="H114" t="str">
        <f>IF(D114="","",XLOOKUP(D114,FX!$A$7:$A$100,FX!$C$7:$C$100,1))</f>
        <v/>
      </c>
      <c r="I114" s="2" t="str">
        <f t="shared" si="15"/>
        <v/>
      </c>
      <c r="J114" s="2" t="str">
        <f t="shared" si="16"/>
        <v/>
      </c>
      <c r="K114" s="2" t="str">
        <f t="shared" si="17"/>
        <v/>
      </c>
      <c r="N114" s="3">
        <f t="shared" si="18"/>
        <v>0</v>
      </c>
      <c r="O114" s="2">
        <f t="shared" si="19"/>
        <v>0</v>
      </c>
      <c r="Q114" s="2"/>
      <c r="S114" s="2" t="str">
        <f t="shared" si="20"/>
        <v/>
      </c>
      <c r="T114" s="2" t="str">
        <f t="shared" si="21"/>
        <v/>
      </c>
      <c r="U114" s="3"/>
      <c r="V114" s="3"/>
      <c r="Y114" s="2" t="str">
        <f>IF(T114="","",T114*(1-IF(U114="",Settings!$B$7,U114))*(1-IF(V114="",Settings!$B$6,V114)))</f>
        <v/>
      </c>
      <c r="Z114" s="3"/>
      <c r="AA114" s="3"/>
      <c r="AC114" s="2" t="str">
        <f>IF(Y114="","",Y114*IF(Z114="",Settings!$B$4,Z114) + Y114*IF(AA114="",Settings!$B$5,AA114) + R114*IF(AB114="",Settings!$B$6,AB114))</f>
        <v/>
      </c>
      <c r="AD114" s="2" t="str">
        <f t="shared" si="22"/>
        <v/>
      </c>
      <c r="AE114" s="2" t="str">
        <f t="shared" si="23"/>
        <v/>
      </c>
      <c r="AF114" s="3" t="e">
        <f t="shared" si="24"/>
        <v>#VALUE!</v>
      </c>
      <c r="AG114" t="e">
        <f t="shared" si="25"/>
        <v>#VALUE!</v>
      </c>
      <c r="AI114" s="2"/>
      <c r="AJ114" t="str">
        <f t="shared" si="26"/>
        <v/>
      </c>
      <c r="AK114" t="e">
        <f t="shared" si="27"/>
        <v>#VALUE!</v>
      </c>
      <c r="AL114" s="3"/>
      <c r="AM114" t="str">
        <f t="shared" si="28"/>
        <v/>
      </c>
      <c r="AN114" s="2" t="str">
        <f t="shared" si="29"/>
        <v/>
      </c>
      <c r="AO114" t="e">
        <f>IF(AF114="","",IF(AF114&lt;Settings!$B$8,"ROMI below target",IF(AND(Settings!$B$16&lt;&gt;"",AE114&gt;Settings!$B$16),"CAC above allowable",IF(AND(Settings!$B$10&lt;&gt;"",AG114&lt;Settings!$B$10),"Low MER","OK"))))</f>
        <v>#VALUE!</v>
      </c>
    </row>
    <row r="115" spans="5:41" x14ac:dyDescent="0.3">
      <c r="E115" s="2"/>
      <c r="F115" s="2"/>
      <c r="G115" s="2"/>
      <c r="H115" t="str">
        <f>IF(D115="","",XLOOKUP(D115,FX!$A$7:$A$100,FX!$C$7:$C$100,1))</f>
        <v/>
      </c>
      <c r="I115" s="2" t="str">
        <f t="shared" si="15"/>
        <v/>
      </c>
      <c r="J115" s="2" t="str">
        <f t="shared" si="16"/>
        <v/>
      </c>
      <c r="K115" s="2" t="str">
        <f t="shared" si="17"/>
        <v/>
      </c>
      <c r="N115" s="3">
        <f t="shared" si="18"/>
        <v>0</v>
      </c>
      <c r="O115" s="2">
        <f t="shared" si="19"/>
        <v>0</v>
      </c>
      <c r="Q115" s="2"/>
      <c r="S115" s="2" t="str">
        <f t="shared" si="20"/>
        <v/>
      </c>
      <c r="T115" s="2" t="str">
        <f t="shared" si="21"/>
        <v/>
      </c>
      <c r="U115" s="3"/>
      <c r="V115" s="3"/>
      <c r="Y115" s="2" t="str">
        <f>IF(T115="","",T115*(1-IF(U115="",Settings!$B$7,U115))*(1-IF(V115="",Settings!$B$6,V115)))</f>
        <v/>
      </c>
      <c r="Z115" s="3"/>
      <c r="AA115" s="3"/>
      <c r="AC115" s="2" t="str">
        <f>IF(Y115="","",Y115*IF(Z115="",Settings!$B$4,Z115) + Y115*IF(AA115="",Settings!$B$5,AA115) + R115*IF(AB115="",Settings!$B$6,AB115))</f>
        <v/>
      </c>
      <c r="AD115" s="2" t="str">
        <f t="shared" si="22"/>
        <v/>
      </c>
      <c r="AE115" s="2" t="str">
        <f t="shared" si="23"/>
        <v/>
      </c>
      <c r="AF115" s="3" t="e">
        <f t="shared" si="24"/>
        <v>#VALUE!</v>
      </c>
      <c r="AG115" t="e">
        <f t="shared" si="25"/>
        <v>#VALUE!</v>
      </c>
      <c r="AI115" s="2"/>
      <c r="AJ115" t="str">
        <f t="shared" si="26"/>
        <v/>
      </c>
      <c r="AK115" t="e">
        <f t="shared" si="27"/>
        <v>#VALUE!</v>
      </c>
      <c r="AL115" s="3"/>
      <c r="AM115" t="str">
        <f t="shared" si="28"/>
        <v/>
      </c>
      <c r="AN115" s="2" t="str">
        <f t="shared" si="29"/>
        <v/>
      </c>
      <c r="AO115" t="e">
        <f>IF(AF115="","",IF(AF115&lt;Settings!$B$8,"ROMI below target",IF(AND(Settings!$B$16&lt;&gt;"",AE115&gt;Settings!$B$16),"CAC above allowable",IF(AND(Settings!$B$10&lt;&gt;"",AG115&lt;Settings!$B$10),"Low MER","OK"))))</f>
        <v>#VALUE!</v>
      </c>
    </row>
    <row r="116" spans="5:41" x14ac:dyDescent="0.3">
      <c r="E116" s="2"/>
      <c r="F116" s="2"/>
      <c r="G116" s="2"/>
      <c r="H116" t="str">
        <f>IF(D116="","",XLOOKUP(D116,FX!$A$7:$A$100,FX!$C$7:$C$100,1))</f>
        <v/>
      </c>
      <c r="I116" s="2" t="str">
        <f t="shared" si="15"/>
        <v/>
      </c>
      <c r="J116" s="2" t="str">
        <f t="shared" si="16"/>
        <v/>
      </c>
      <c r="K116" s="2" t="str">
        <f t="shared" si="17"/>
        <v/>
      </c>
      <c r="N116" s="3">
        <f t="shared" si="18"/>
        <v>0</v>
      </c>
      <c r="O116" s="2">
        <f t="shared" si="19"/>
        <v>0</v>
      </c>
      <c r="Q116" s="2"/>
      <c r="S116" s="2" t="str">
        <f t="shared" si="20"/>
        <v/>
      </c>
      <c r="T116" s="2" t="str">
        <f t="shared" si="21"/>
        <v/>
      </c>
      <c r="U116" s="3"/>
      <c r="V116" s="3"/>
      <c r="Y116" s="2" t="str">
        <f>IF(T116="","",T116*(1-IF(U116="",Settings!$B$7,U116))*(1-IF(V116="",Settings!$B$6,V116)))</f>
        <v/>
      </c>
      <c r="Z116" s="3"/>
      <c r="AA116" s="3"/>
      <c r="AC116" s="2" t="str">
        <f>IF(Y116="","",Y116*IF(Z116="",Settings!$B$4,Z116) + Y116*IF(AA116="",Settings!$B$5,AA116) + R116*IF(AB116="",Settings!$B$6,AB116))</f>
        <v/>
      </c>
      <c r="AD116" s="2" t="str">
        <f t="shared" si="22"/>
        <v/>
      </c>
      <c r="AE116" s="2" t="str">
        <f t="shared" si="23"/>
        <v/>
      </c>
      <c r="AF116" s="3" t="e">
        <f t="shared" si="24"/>
        <v>#VALUE!</v>
      </c>
      <c r="AG116" t="e">
        <f t="shared" si="25"/>
        <v>#VALUE!</v>
      </c>
      <c r="AI116" s="2"/>
      <c r="AJ116" t="str">
        <f t="shared" si="26"/>
        <v/>
      </c>
      <c r="AK116" t="e">
        <f t="shared" si="27"/>
        <v>#VALUE!</v>
      </c>
      <c r="AL116" s="3"/>
      <c r="AM116" t="str">
        <f t="shared" si="28"/>
        <v/>
      </c>
      <c r="AN116" s="2" t="str">
        <f t="shared" si="29"/>
        <v/>
      </c>
      <c r="AO116" t="e">
        <f>IF(AF116="","",IF(AF116&lt;Settings!$B$8,"ROMI below target",IF(AND(Settings!$B$16&lt;&gt;"",AE116&gt;Settings!$B$16),"CAC above allowable",IF(AND(Settings!$B$10&lt;&gt;"",AG116&lt;Settings!$B$10),"Low MER","OK"))))</f>
        <v>#VALUE!</v>
      </c>
    </row>
    <row r="117" spans="5:41" x14ac:dyDescent="0.3">
      <c r="E117" s="2"/>
      <c r="F117" s="2"/>
      <c r="G117" s="2"/>
      <c r="H117" t="str">
        <f>IF(D117="","",XLOOKUP(D117,FX!$A$7:$A$100,FX!$C$7:$C$100,1))</f>
        <v/>
      </c>
      <c r="I117" s="2" t="str">
        <f t="shared" si="15"/>
        <v/>
      </c>
      <c r="J117" s="2" t="str">
        <f t="shared" si="16"/>
        <v/>
      </c>
      <c r="K117" s="2" t="str">
        <f t="shared" si="17"/>
        <v/>
      </c>
      <c r="N117" s="3">
        <f t="shared" si="18"/>
        <v>0</v>
      </c>
      <c r="O117" s="2">
        <f t="shared" si="19"/>
        <v>0</v>
      </c>
      <c r="Q117" s="2"/>
      <c r="S117" s="2" t="str">
        <f t="shared" si="20"/>
        <v/>
      </c>
      <c r="T117" s="2" t="str">
        <f t="shared" si="21"/>
        <v/>
      </c>
      <c r="U117" s="3"/>
      <c r="V117" s="3"/>
      <c r="Y117" s="2" t="str">
        <f>IF(T117="","",T117*(1-IF(U117="",Settings!$B$7,U117))*(1-IF(V117="",Settings!$B$6,V117)))</f>
        <v/>
      </c>
      <c r="Z117" s="3"/>
      <c r="AA117" s="3"/>
      <c r="AC117" s="2" t="str">
        <f>IF(Y117="","",Y117*IF(Z117="",Settings!$B$4,Z117) + Y117*IF(AA117="",Settings!$B$5,AA117) + R117*IF(AB117="",Settings!$B$6,AB117))</f>
        <v/>
      </c>
      <c r="AD117" s="2" t="str">
        <f t="shared" si="22"/>
        <v/>
      </c>
      <c r="AE117" s="2" t="str">
        <f t="shared" si="23"/>
        <v/>
      </c>
      <c r="AF117" s="3" t="e">
        <f t="shared" si="24"/>
        <v>#VALUE!</v>
      </c>
      <c r="AG117" t="e">
        <f t="shared" si="25"/>
        <v>#VALUE!</v>
      </c>
      <c r="AI117" s="2"/>
      <c r="AJ117" t="str">
        <f t="shared" si="26"/>
        <v/>
      </c>
      <c r="AK117" t="e">
        <f t="shared" si="27"/>
        <v>#VALUE!</v>
      </c>
      <c r="AL117" s="3"/>
      <c r="AM117" t="str">
        <f t="shared" si="28"/>
        <v/>
      </c>
      <c r="AN117" s="2" t="str">
        <f t="shared" si="29"/>
        <v/>
      </c>
      <c r="AO117" t="e">
        <f>IF(AF117="","",IF(AF117&lt;Settings!$B$8,"ROMI below target",IF(AND(Settings!$B$16&lt;&gt;"",AE117&gt;Settings!$B$16),"CAC above allowable",IF(AND(Settings!$B$10&lt;&gt;"",AG117&lt;Settings!$B$10),"Low MER","OK"))))</f>
        <v>#VALUE!</v>
      </c>
    </row>
    <row r="118" spans="5:41" x14ac:dyDescent="0.3">
      <c r="E118" s="2"/>
      <c r="F118" s="2"/>
      <c r="G118" s="2"/>
      <c r="H118" t="str">
        <f>IF(D118="","",XLOOKUP(D118,FX!$A$7:$A$100,FX!$C$7:$C$100,1))</f>
        <v/>
      </c>
      <c r="I118" s="2" t="str">
        <f t="shared" si="15"/>
        <v/>
      </c>
      <c r="J118" s="2" t="str">
        <f t="shared" si="16"/>
        <v/>
      </c>
      <c r="K118" s="2" t="str">
        <f t="shared" si="17"/>
        <v/>
      </c>
      <c r="N118" s="3">
        <f t="shared" si="18"/>
        <v>0</v>
      </c>
      <c r="O118" s="2">
        <f t="shared" si="19"/>
        <v>0</v>
      </c>
      <c r="Q118" s="2"/>
      <c r="S118" s="2" t="str">
        <f t="shared" si="20"/>
        <v/>
      </c>
      <c r="T118" s="2" t="str">
        <f t="shared" si="21"/>
        <v/>
      </c>
      <c r="U118" s="3"/>
      <c r="V118" s="3"/>
      <c r="Y118" s="2" t="str">
        <f>IF(T118="","",T118*(1-IF(U118="",Settings!$B$7,U118))*(1-IF(V118="",Settings!$B$6,V118)))</f>
        <v/>
      </c>
      <c r="Z118" s="3"/>
      <c r="AA118" s="3"/>
      <c r="AC118" s="2" t="str">
        <f>IF(Y118="","",Y118*IF(Z118="",Settings!$B$4,Z118) + Y118*IF(AA118="",Settings!$B$5,AA118) + R118*IF(AB118="",Settings!$B$6,AB118))</f>
        <v/>
      </c>
      <c r="AD118" s="2" t="str">
        <f t="shared" si="22"/>
        <v/>
      </c>
      <c r="AE118" s="2" t="str">
        <f t="shared" si="23"/>
        <v/>
      </c>
      <c r="AF118" s="3" t="e">
        <f t="shared" si="24"/>
        <v>#VALUE!</v>
      </c>
      <c r="AG118" t="e">
        <f t="shared" si="25"/>
        <v>#VALUE!</v>
      </c>
      <c r="AI118" s="2"/>
      <c r="AJ118" t="str">
        <f t="shared" si="26"/>
        <v/>
      </c>
      <c r="AK118" t="e">
        <f t="shared" si="27"/>
        <v>#VALUE!</v>
      </c>
      <c r="AL118" s="3"/>
      <c r="AM118" t="str">
        <f t="shared" si="28"/>
        <v/>
      </c>
      <c r="AN118" s="2" t="str">
        <f t="shared" si="29"/>
        <v/>
      </c>
      <c r="AO118" t="e">
        <f>IF(AF118="","",IF(AF118&lt;Settings!$B$8,"ROMI below target",IF(AND(Settings!$B$16&lt;&gt;"",AE118&gt;Settings!$B$16),"CAC above allowable",IF(AND(Settings!$B$10&lt;&gt;"",AG118&lt;Settings!$B$10),"Low MER","OK"))))</f>
        <v>#VALUE!</v>
      </c>
    </row>
    <row r="119" spans="5:41" x14ac:dyDescent="0.3">
      <c r="E119" s="2"/>
      <c r="F119" s="2"/>
      <c r="G119" s="2"/>
      <c r="H119" t="str">
        <f>IF(D119="","",XLOOKUP(D119,FX!$A$7:$A$100,FX!$C$7:$C$100,1))</f>
        <v/>
      </c>
      <c r="I119" s="2" t="str">
        <f t="shared" si="15"/>
        <v/>
      </c>
      <c r="J119" s="2" t="str">
        <f t="shared" si="16"/>
        <v/>
      </c>
      <c r="K119" s="2" t="str">
        <f t="shared" si="17"/>
        <v/>
      </c>
      <c r="N119" s="3">
        <f t="shared" si="18"/>
        <v>0</v>
      </c>
      <c r="O119" s="2">
        <f t="shared" si="19"/>
        <v>0</v>
      </c>
      <c r="Q119" s="2"/>
      <c r="S119" s="2" t="str">
        <f t="shared" si="20"/>
        <v/>
      </c>
      <c r="T119" s="2" t="str">
        <f t="shared" si="21"/>
        <v/>
      </c>
      <c r="U119" s="3"/>
      <c r="V119" s="3"/>
      <c r="Y119" s="2" t="str">
        <f>IF(T119="","",T119*(1-IF(U119="",Settings!$B$7,U119))*(1-IF(V119="",Settings!$B$6,V119)))</f>
        <v/>
      </c>
      <c r="Z119" s="3"/>
      <c r="AA119" s="3"/>
      <c r="AC119" s="2" t="str">
        <f>IF(Y119="","",Y119*IF(Z119="",Settings!$B$4,Z119) + Y119*IF(AA119="",Settings!$B$5,AA119) + R119*IF(AB119="",Settings!$B$6,AB119))</f>
        <v/>
      </c>
      <c r="AD119" s="2" t="str">
        <f t="shared" si="22"/>
        <v/>
      </c>
      <c r="AE119" s="2" t="str">
        <f t="shared" si="23"/>
        <v/>
      </c>
      <c r="AF119" s="3" t="e">
        <f t="shared" si="24"/>
        <v>#VALUE!</v>
      </c>
      <c r="AG119" t="e">
        <f t="shared" si="25"/>
        <v>#VALUE!</v>
      </c>
      <c r="AI119" s="2"/>
      <c r="AJ119" t="str">
        <f t="shared" si="26"/>
        <v/>
      </c>
      <c r="AK119" t="e">
        <f t="shared" si="27"/>
        <v>#VALUE!</v>
      </c>
      <c r="AL119" s="3"/>
      <c r="AM119" t="str">
        <f t="shared" si="28"/>
        <v/>
      </c>
      <c r="AN119" s="2" t="str">
        <f t="shared" si="29"/>
        <v/>
      </c>
      <c r="AO119" t="e">
        <f>IF(AF119="","",IF(AF119&lt;Settings!$B$8,"ROMI below target",IF(AND(Settings!$B$16&lt;&gt;"",AE119&gt;Settings!$B$16),"CAC above allowable",IF(AND(Settings!$B$10&lt;&gt;"",AG119&lt;Settings!$B$10),"Low MER","OK"))))</f>
        <v>#VALUE!</v>
      </c>
    </row>
    <row r="120" spans="5:41" x14ac:dyDescent="0.3">
      <c r="E120" s="2"/>
      <c r="F120" s="2"/>
      <c r="G120" s="2"/>
      <c r="H120" t="str">
        <f>IF(D120="","",XLOOKUP(D120,FX!$A$7:$A$100,FX!$C$7:$C$100,1))</f>
        <v/>
      </c>
      <c r="I120" s="2" t="str">
        <f t="shared" si="15"/>
        <v/>
      </c>
      <c r="J120" s="2" t="str">
        <f t="shared" si="16"/>
        <v/>
      </c>
      <c r="K120" s="2" t="str">
        <f t="shared" si="17"/>
        <v/>
      </c>
      <c r="N120" s="3">
        <f t="shared" si="18"/>
        <v>0</v>
      </c>
      <c r="O120" s="2">
        <f t="shared" si="19"/>
        <v>0</v>
      </c>
      <c r="Q120" s="2"/>
      <c r="S120" s="2" t="str">
        <f t="shared" si="20"/>
        <v/>
      </c>
      <c r="T120" s="2" t="str">
        <f t="shared" si="21"/>
        <v/>
      </c>
      <c r="U120" s="3"/>
      <c r="V120" s="3"/>
      <c r="Y120" s="2" t="str">
        <f>IF(T120="","",T120*(1-IF(U120="",Settings!$B$7,U120))*(1-IF(V120="",Settings!$B$6,V120)))</f>
        <v/>
      </c>
      <c r="Z120" s="3"/>
      <c r="AA120" s="3"/>
      <c r="AC120" s="2" t="str">
        <f>IF(Y120="","",Y120*IF(Z120="",Settings!$B$4,Z120) + Y120*IF(AA120="",Settings!$B$5,AA120) + R120*IF(AB120="",Settings!$B$6,AB120))</f>
        <v/>
      </c>
      <c r="AD120" s="2" t="str">
        <f t="shared" si="22"/>
        <v/>
      </c>
      <c r="AE120" s="2" t="str">
        <f t="shared" si="23"/>
        <v/>
      </c>
      <c r="AF120" s="3" t="e">
        <f t="shared" si="24"/>
        <v>#VALUE!</v>
      </c>
      <c r="AG120" t="e">
        <f t="shared" si="25"/>
        <v>#VALUE!</v>
      </c>
      <c r="AI120" s="2"/>
      <c r="AJ120" t="str">
        <f t="shared" si="26"/>
        <v/>
      </c>
      <c r="AK120" t="e">
        <f t="shared" si="27"/>
        <v>#VALUE!</v>
      </c>
      <c r="AL120" s="3"/>
      <c r="AM120" t="str">
        <f t="shared" si="28"/>
        <v/>
      </c>
      <c r="AN120" s="2" t="str">
        <f t="shared" si="29"/>
        <v/>
      </c>
      <c r="AO120" t="e">
        <f>IF(AF120="","",IF(AF120&lt;Settings!$B$8,"ROMI below target",IF(AND(Settings!$B$16&lt;&gt;"",AE120&gt;Settings!$B$16),"CAC above allowable",IF(AND(Settings!$B$10&lt;&gt;"",AG120&lt;Settings!$B$10),"Low MER","OK"))))</f>
        <v>#VALUE!</v>
      </c>
    </row>
    <row r="121" spans="5:41" x14ac:dyDescent="0.3">
      <c r="E121" s="2"/>
      <c r="F121" s="2"/>
      <c r="G121" s="2"/>
      <c r="H121" t="str">
        <f>IF(D121="","",XLOOKUP(D121,FX!$A$7:$A$100,FX!$C$7:$C$100,1))</f>
        <v/>
      </c>
      <c r="I121" s="2" t="str">
        <f t="shared" si="15"/>
        <v/>
      </c>
      <c r="J121" s="2" t="str">
        <f t="shared" si="16"/>
        <v/>
      </c>
      <c r="K121" s="2" t="str">
        <f t="shared" si="17"/>
        <v/>
      </c>
      <c r="N121" s="3">
        <f t="shared" si="18"/>
        <v>0</v>
      </c>
      <c r="O121" s="2">
        <f t="shared" si="19"/>
        <v>0</v>
      </c>
      <c r="Q121" s="2"/>
      <c r="S121" s="2" t="str">
        <f t="shared" si="20"/>
        <v/>
      </c>
      <c r="T121" s="2" t="str">
        <f t="shared" si="21"/>
        <v/>
      </c>
      <c r="U121" s="3"/>
      <c r="V121" s="3"/>
      <c r="Y121" s="2" t="str">
        <f>IF(T121="","",T121*(1-IF(U121="",Settings!$B$7,U121))*(1-IF(V121="",Settings!$B$6,V121)))</f>
        <v/>
      </c>
      <c r="Z121" s="3"/>
      <c r="AA121" s="3"/>
      <c r="AC121" s="2" t="str">
        <f>IF(Y121="","",Y121*IF(Z121="",Settings!$B$4,Z121) + Y121*IF(AA121="",Settings!$B$5,AA121) + R121*IF(AB121="",Settings!$B$6,AB121))</f>
        <v/>
      </c>
      <c r="AD121" s="2" t="str">
        <f t="shared" si="22"/>
        <v/>
      </c>
      <c r="AE121" s="2" t="str">
        <f t="shared" si="23"/>
        <v/>
      </c>
      <c r="AF121" s="3" t="e">
        <f t="shared" si="24"/>
        <v>#VALUE!</v>
      </c>
      <c r="AG121" t="e">
        <f t="shared" si="25"/>
        <v>#VALUE!</v>
      </c>
      <c r="AI121" s="2"/>
      <c r="AJ121" t="str">
        <f t="shared" si="26"/>
        <v/>
      </c>
      <c r="AK121" t="e">
        <f t="shared" si="27"/>
        <v>#VALUE!</v>
      </c>
      <c r="AL121" s="3"/>
      <c r="AM121" t="str">
        <f t="shared" si="28"/>
        <v/>
      </c>
      <c r="AN121" s="2" t="str">
        <f t="shared" si="29"/>
        <v/>
      </c>
      <c r="AO121" t="e">
        <f>IF(AF121="","",IF(AF121&lt;Settings!$B$8,"ROMI below target",IF(AND(Settings!$B$16&lt;&gt;"",AE121&gt;Settings!$B$16),"CAC above allowable",IF(AND(Settings!$B$10&lt;&gt;"",AG121&lt;Settings!$B$10),"Low MER","OK"))))</f>
        <v>#VALUE!</v>
      </c>
    </row>
    <row r="122" spans="5:41" x14ac:dyDescent="0.3">
      <c r="E122" s="2"/>
      <c r="F122" s="2"/>
      <c r="G122" s="2"/>
      <c r="H122" t="str">
        <f>IF(D122="","",XLOOKUP(D122,FX!$A$7:$A$100,FX!$C$7:$C$100,1))</f>
        <v/>
      </c>
      <c r="I122" s="2" t="str">
        <f t="shared" si="15"/>
        <v/>
      </c>
      <c r="J122" s="2" t="str">
        <f t="shared" si="16"/>
        <v/>
      </c>
      <c r="K122" s="2" t="str">
        <f t="shared" si="17"/>
        <v/>
      </c>
      <c r="N122" s="3">
        <f t="shared" si="18"/>
        <v>0</v>
      </c>
      <c r="O122" s="2">
        <f t="shared" si="19"/>
        <v>0</v>
      </c>
      <c r="Q122" s="2"/>
      <c r="S122" s="2" t="str">
        <f t="shared" si="20"/>
        <v/>
      </c>
      <c r="T122" s="2" t="str">
        <f t="shared" si="21"/>
        <v/>
      </c>
      <c r="U122" s="3"/>
      <c r="V122" s="3"/>
      <c r="Y122" s="2" t="str">
        <f>IF(T122="","",T122*(1-IF(U122="",Settings!$B$7,U122))*(1-IF(V122="",Settings!$B$6,V122)))</f>
        <v/>
      </c>
      <c r="Z122" s="3"/>
      <c r="AA122" s="3"/>
      <c r="AC122" s="2" t="str">
        <f>IF(Y122="","",Y122*IF(Z122="",Settings!$B$4,Z122) + Y122*IF(AA122="",Settings!$B$5,AA122) + R122*IF(AB122="",Settings!$B$6,AB122))</f>
        <v/>
      </c>
      <c r="AD122" s="2" t="str">
        <f t="shared" si="22"/>
        <v/>
      </c>
      <c r="AE122" s="2" t="str">
        <f t="shared" si="23"/>
        <v/>
      </c>
      <c r="AF122" s="3" t="e">
        <f t="shared" si="24"/>
        <v>#VALUE!</v>
      </c>
      <c r="AG122" t="e">
        <f t="shared" si="25"/>
        <v>#VALUE!</v>
      </c>
      <c r="AI122" s="2"/>
      <c r="AJ122" t="str">
        <f t="shared" si="26"/>
        <v/>
      </c>
      <c r="AK122" t="e">
        <f t="shared" si="27"/>
        <v>#VALUE!</v>
      </c>
      <c r="AL122" s="3"/>
      <c r="AM122" t="str">
        <f t="shared" si="28"/>
        <v/>
      </c>
      <c r="AN122" s="2" t="str">
        <f t="shared" si="29"/>
        <v/>
      </c>
      <c r="AO122" t="e">
        <f>IF(AF122="","",IF(AF122&lt;Settings!$B$8,"ROMI below target",IF(AND(Settings!$B$16&lt;&gt;"",AE122&gt;Settings!$B$16),"CAC above allowable",IF(AND(Settings!$B$10&lt;&gt;"",AG122&lt;Settings!$B$10),"Low MER","OK"))))</f>
        <v>#VALUE!</v>
      </c>
    </row>
    <row r="123" spans="5:41" x14ac:dyDescent="0.3">
      <c r="E123" s="2"/>
      <c r="F123" s="2"/>
      <c r="G123" s="2"/>
      <c r="H123" t="str">
        <f>IF(D123="","",XLOOKUP(D123,FX!$A$7:$A$100,FX!$C$7:$C$100,1))</f>
        <v/>
      </c>
      <c r="I123" s="2" t="str">
        <f t="shared" si="15"/>
        <v/>
      </c>
      <c r="J123" s="2" t="str">
        <f t="shared" si="16"/>
        <v/>
      </c>
      <c r="K123" s="2" t="str">
        <f t="shared" si="17"/>
        <v/>
      </c>
      <c r="N123" s="3">
        <f t="shared" si="18"/>
        <v>0</v>
      </c>
      <c r="O123" s="2">
        <f t="shared" si="19"/>
        <v>0</v>
      </c>
      <c r="Q123" s="2"/>
      <c r="S123" s="2" t="str">
        <f t="shared" si="20"/>
        <v/>
      </c>
      <c r="T123" s="2" t="str">
        <f t="shared" si="21"/>
        <v/>
      </c>
      <c r="U123" s="3"/>
      <c r="V123" s="3"/>
      <c r="Y123" s="2" t="str">
        <f>IF(T123="","",T123*(1-IF(U123="",Settings!$B$7,U123))*(1-IF(V123="",Settings!$B$6,V123)))</f>
        <v/>
      </c>
      <c r="Z123" s="3"/>
      <c r="AA123" s="3"/>
      <c r="AC123" s="2" t="str">
        <f>IF(Y123="","",Y123*IF(Z123="",Settings!$B$4,Z123) + Y123*IF(AA123="",Settings!$B$5,AA123) + R123*IF(AB123="",Settings!$B$6,AB123))</f>
        <v/>
      </c>
      <c r="AD123" s="2" t="str">
        <f t="shared" si="22"/>
        <v/>
      </c>
      <c r="AE123" s="2" t="str">
        <f t="shared" si="23"/>
        <v/>
      </c>
      <c r="AF123" s="3" t="e">
        <f t="shared" si="24"/>
        <v>#VALUE!</v>
      </c>
      <c r="AG123" t="e">
        <f t="shared" si="25"/>
        <v>#VALUE!</v>
      </c>
      <c r="AI123" s="2"/>
      <c r="AJ123" t="str">
        <f t="shared" si="26"/>
        <v/>
      </c>
      <c r="AK123" t="e">
        <f t="shared" si="27"/>
        <v>#VALUE!</v>
      </c>
      <c r="AL123" s="3"/>
      <c r="AM123" t="str">
        <f t="shared" si="28"/>
        <v/>
      </c>
      <c r="AN123" s="2" t="str">
        <f t="shared" si="29"/>
        <v/>
      </c>
      <c r="AO123" t="e">
        <f>IF(AF123="","",IF(AF123&lt;Settings!$B$8,"ROMI below target",IF(AND(Settings!$B$16&lt;&gt;"",AE123&gt;Settings!$B$16),"CAC above allowable",IF(AND(Settings!$B$10&lt;&gt;"",AG123&lt;Settings!$B$10),"Low MER","OK"))))</f>
        <v>#VALUE!</v>
      </c>
    </row>
    <row r="124" spans="5:41" x14ac:dyDescent="0.3">
      <c r="E124" s="2"/>
      <c r="F124" s="2"/>
      <c r="G124" s="2"/>
      <c r="H124" t="str">
        <f>IF(D124="","",XLOOKUP(D124,FX!$A$7:$A$100,FX!$C$7:$C$100,1))</f>
        <v/>
      </c>
      <c r="I124" s="2" t="str">
        <f t="shared" si="15"/>
        <v/>
      </c>
      <c r="J124" s="2" t="str">
        <f t="shared" si="16"/>
        <v/>
      </c>
      <c r="K124" s="2" t="str">
        <f t="shared" si="17"/>
        <v/>
      </c>
      <c r="N124" s="3">
        <f t="shared" si="18"/>
        <v>0</v>
      </c>
      <c r="O124" s="2">
        <f t="shared" si="19"/>
        <v>0</v>
      </c>
      <c r="Q124" s="2"/>
      <c r="S124" s="2" t="str">
        <f t="shared" si="20"/>
        <v/>
      </c>
      <c r="T124" s="2" t="str">
        <f t="shared" si="21"/>
        <v/>
      </c>
      <c r="U124" s="3"/>
      <c r="V124" s="3"/>
      <c r="Y124" s="2" t="str">
        <f>IF(T124="","",T124*(1-IF(U124="",Settings!$B$7,U124))*(1-IF(V124="",Settings!$B$6,V124)))</f>
        <v/>
      </c>
      <c r="Z124" s="3"/>
      <c r="AA124" s="3"/>
      <c r="AC124" s="2" t="str">
        <f>IF(Y124="","",Y124*IF(Z124="",Settings!$B$4,Z124) + Y124*IF(AA124="",Settings!$B$5,AA124) + R124*IF(AB124="",Settings!$B$6,AB124))</f>
        <v/>
      </c>
      <c r="AD124" s="2" t="str">
        <f t="shared" si="22"/>
        <v/>
      </c>
      <c r="AE124" s="2" t="str">
        <f t="shared" si="23"/>
        <v/>
      </c>
      <c r="AF124" s="3" t="e">
        <f t="shared" si="24"/>
        <v>#VALUE!</v>
      </c>
      <c r="AG124" t="e">
        <f t="shared" si="25"/>
        <v>#VALUE!</v>
      </c>
      <c r="AI124" s="2"/>
      <c r="AJ124" t="str">
        <f t="shared" si="26"/>
        <v/>
      </c>
      <c r="AK124" t="e">
        <f t="shared" si="27"/>
        <v>#VALUE!</v>
      </c>
      <c r="AL124" s="3"/>
      <c r="AM124" t="str">
        <f t="shared" si="28"/>
        <v/>
      </c>
      <c r="AN124" s="2" t="str">
        <f t="shared" si="29"/>
        <v/>
      </c>
      <c r="AO124" t="e">
        <f>IF(AF124="","",IF(AF124&lt;Settings!$B$8,"ROMI below target",IF(AND(Settings!$B$16&lt;&gt;"",AE124&gt;Settings!$B$16),"CAC above allowable",IF(AND(Settings!$B$10&lt;&gt;"",AG124&lt;Settings!$B$10),"Low MER","OK"))))</f>
        <v>#VALUE!</v>
      </c>
    </row>
    <row r="125" spans="5:41" x14ac:dyDescent="0.3">
      <c r="E125" s="2"/>
      <c r="F125" s="2"/>
      <c r="G125" s="2"/>
      <c r="H125" t="str">
        <f>IF(D125="","",XLOOKUP(D125,FX!$A$7:$A$100,FX!$C$7:$C$100,1))</f>
        <v/>
      </c>
      <c r="I125" s="2" t="str">
        <f t="shared" si="15"/>
        <v/>
      </c>
      <c r="J125" s="2" t="str">
        <f t="shared" si="16"/>
        <v/>
      </c>
      <c r="K125" s="2" t="str">
        <f t="shared" si="17"/>
        <v/>
      </c>
      <c r="N125" s="3">
        <f t="shared" si="18"/>
        <v>0</v>
      </c>
      <c r="O125" s="2">
        <f t="shared" si="19"/>
        <v>0</v>
      </c>
      <c r="Q125" s="2"/>
      <c r="S125" s="2" t="str">
        <f t="shared" si="20"/>
        <v/>
      </c>
      <c r="T125" s="2" t="str">
        <f t="shared" si="21"/>
        <v/>
      </c>
      <c r="U125" s="3"/>
      <c r="V125" s="3"/>
      <c r="Y125" s="2" t="str">
        <f>IF(T125="","",T125*(1-IF(U125="",Settings!$B$7,U125))*(1-IF(V125="",Settings!$B$6,V125)))</f>
        <v/>
      </c>
      <c r="Z125" s="3"/>
      <c r="AA125" s="3"/>
      <c r="AC125" s="2" t="str">
        <f>IF(Y125="","",Y125*IF(Z125="",Settings!$B$4,Z125) + Y125*IF(AA125="",Settings!$B$5,AA125) + R125*IF(AB125="",Settings!$B$6,AB125))</f>
        <v/>
      </c>
      <c r="AD125" s="2" t="str">
        <f t="shared" si="22"/>
        <v/>
      </c>
      <c r="AE125" s="2" t="str">
        <f t="shared" si="23"/>
        <v/>
      </c>
      <c r="AF125" s="3" t="e">
        <f t="shared" si="24"/>
        <v>#VALUE!</v>
      </c>
      <c r="AG125" t="e">
        <f t="shared" si="25"/>
        <v>#VALUE!</v>
      </c>
      <c r="AI125" s="2"/>
      <c r="AJ125" t="str">
        <f t="shared" si="26"/>
        <v/>
      </c>
      <c r="AK125" t="e">
        <f t="shared" si="27"/>
        <v>#VALUE!</v>
      </c>
      <c r="AL125" s="3"/>
      <c r="AM125" t="str">
        <f t="shared" si="28"/>
        <v/>
      </c>
      <c r="AN125" s="2" t="str">
        <f t="shared" si="29"/>
        <v/>
      </c>
      <c r="AO125" t="e">
        <f>IF(AF125="","",IF(AF125&lt;Settings!$B$8,"ROMI below target",IF(AND(Settings!$B$16&lt;&gt;"",AE125&gt;Settings!$B$16),"CAC above allowable",IF(AND(Settings!$B$10&lt;&gt;"",AG125&lt;Settings!$B$10),"Low MER","OK"))))</f>
        <v>#VALUE!</v>
      </c>
    </row>
    <row r="126" spans="5:41" x14ac:dyDescent="0.3">
      <c r="E126" s="2"/>
      <c r="F126" s="2"/>
      <c r="G126" s="2"/>
      <c r="H126" t="str">
        <f>IF(D126="","",XLOOKUP(D126,FX!$A$7:$A$100,FX!$C$7:$C$100,1))</f>
        <v/>
      </c>
      <c r="I126" s="2" t="str">
        <f t="shared" si="15"/>
        <v/>
      </c>
      <c r="J126" s="2" t="str">
        <f t="shared" si="16"/>
        <v/>
      </c>
      <c r="K126" s="2" t="str">
        <f t="shared" si="17"/>
        <v/>
      </c>
      <c r="N126" s="3">
        <f t="shared" si="18"/>
        <v>0</v>
      </c>
      <c r="O126" s="2">
        <f t="shared" si="19"/>
        <v>0</v>
      </c>
      <c r="Q126" s="2"/>
      <c r="S126" s="2" t="str">
        <f t="shared" si="20"/>
        <v/>
      </c>
      <c r="T126" s="2" t="str">
        <f t="shared" si="21"/>
        <v/>
      </c>
      <c r="U126" s="3"/>
      <c r="V126" s="3"/>
      <c r="Y126" s="2" t="str">
        <f>IF(T126="","",T126*(1-IF(U126="",Settings!$B$7,U126))*(1-IF(V126="",Settings!$B$6,V126)))</f>
        <v/>
      </c>
      <c r="Z126" s="3"/>
      <c r="AA126" s="3"/>
      <c r="AC126" s="2" t="str">
        <f>IF(Y126="","",Y126*IF(Z126="",Settings!$B$4,Z126) + Y126*IF(AA126="",Settings!$B$5,AA126) + R126*IF(AB126="",Settings!$B$6,AB126))</f>
        <v/>
      </c>
      <c r="AD126" s="2" t="str">
        <f t="shared" si="22"/>
        <v/>
      </c>
      <c r="AE126" s="2" t="str">
        <f t="shared" si="23"/>
        <v/>
      </c>
      <c r="AF126" s="3" t="e">
        <f t="shared" si="24"/>
        <v>#VALUE!</v>
      </c>
      <c r="AG126" t="e">
        <f t="shared" si="25"/>
        <v>#VALUE!</v>
      </c>
      <c r="AI126" s="2"/>
      <c r="AJ126" t="str">
        <f t="shared" si="26"/>
        <v/>
      </c>
      <c r="AK126" t="e">
        <f t="shared" si="27"/>
        <v>#VALUE!</v>
      </c>
      <c r="AL126" s="3"/>
      <c r="AM126" t="str">
        <f t="shared" si="28"/>
        <v/>
      </c>
      <c r="AN126" s="2" t="str">
        <f t="shared" si="29"/>
        <v/>
      </c>
      <c r="AO126" t="e">
        <f>IF(AF126="","",IF(AF126&lt;Settings!$B$8,"ROMI below target",IF(AND(Settings!$B$16&lt;&gt;"",AE126&gt;Settings!$B$16),"CAC above allowable",IF(AND(Settings!$B$10&lt;&gt;"",AG126&lt;Settings!$B$10),"Low MER","OK"))))</f>
        <v>#VALUE!</v>
      </c>
    </row>
    <row r="127" spans="5:41" x14ac:dyDescent="0.3">
      <c r="E127" s="2"/>
      <c r="F127" s="2"/>
      <c r="G127" s="2"/>
      <c r="H127" t="str">
        <f>IF(D127="","",XLOOKUP(D127,FX!$A$7:$A$100,FX!$C$7:$C$100,1))</f>
        <v/>
      </c>
      <c r="I127" s="2" t="str">
        <f t="shared" si="15"/>
        <v/>
      </c>
      <c r="J127" s="2" t="str">
        <f t="shared" si="16"/>
        <v/>
      </c>
      <c r="K127" s="2" t="str">
        <f t="shared" si="17"/>
        <v/>
      </c>
      <c r="N127" s="3">
        <f t="shared" si="18"/>
        <v>0</v>
      </c>
      <c r="O127" s="2">
        <f t="shared" si="19"/>
        <v>0</v>
      </c>
      <c r="Q127" s="2"/>
      <c r="S127" s="2" t="str">
        <f t="shared" si="20"/>
        <v/>
      </c>
      <c r="T127" s="2" t="str">
        <f t="shared" si="21"/>
        <v/>
      </c>
      <c r="U127" s="3"/>
      <c r="V127" s="3"/>
      <c r="Y127" s="2" t="str">
        <f>IF(T127="","",T127*(1-IF(U127="",Settings!$B$7,U127))*(1-IF(V127="",Settings!$B$6,V127)))</f>
        <v/>
      </c>
      <c r="Z127" s="3"/>
      <c r="AA127" s="3"/>
      <c r="AC127" s="2" t="str">
        <f>IF(Y127="","",Y127*IF(Z127="",Settings!$B$4,Z127) + Y127*IF(AA127="",Settings!$B$5,AA127) + R127*IF(AB127="",Settings!$B$6,AB127))</f>
        <v/>
      </c>
      <c r="AD127" s="2" t="str">
        <f t="shared" si="22"/>
        <v/>
      </c>
      <c r="AE127" s="2" t="str">
        <f t="shared" si="23"/>
        <v/>
      </c>
      <c r="AF127" s="3" t="e">
        <f t="shared" si="24"/>
        <v>#VALUE!</v>
      </c>
      <c r="AG127" t="e">
        <f t="shared" si="25"/>
        <v>#VALUE!</v>
      </c>
      <c r="AI127" s="2"/>
      <c r="AJ127" t="str">
        <f t="shared" si="26"/>
        <v/>
      </c>
      <c r="AK127" t="e">
        <f t="shared" si="27"/>
        <v>#VALUE!</v>
      </c>
      <c r="AL127" s="3"/>
      <c r="AM127" t="str">
        <f t="shared" si="28"/>
        <v/>
      </c>
      <c r="AN127" s="2" t="str">
        <f t="shared" si="29"/>
        <v/>
      </c>
      <c r="AO127" t="e">
        <f>IF(AF127="","",IF(AF127&lt;Settings!$B$8,"ROMI below target",IF(AND(Settings!$B$16&lt;&gt;"",AE127&gt;Settings!$B$16),"CAC above allowable",IF(AND(Settings!$B$10&lt;&gt;"",AG127&lt;Settings!$B$10),"Low MER","OK"))))</f>
        <v>#VALUE!</v>
      </c>
    </row>
    <row r="128" spans="5:41" x14ac:dyDescent="0.3">
      <c r="E128" s="2"/>
      <c r="F128" s="2"/>
      <c r="G128" s="2"/>
      <c r="H128" t="str">
        <f>IF(D128="","",XLOOKUP(D128,FX!$A$7:$A$100,FX!$C$7:$C$100,1))</f>
        <v/>
      </c>
      <c r="I128" s="2" t="str">
        <f t="shared" si="15"/>
        <v/>
      </c>
      <c r="J128" s="2" t="str">
        <f t="shared" si="16"/>
        <v/>
      </c>
      <c r="K128" s="2" t="str">
        <f t="shared" si="17"/>
        <v/>
      </c>
      <c r="N128" s="3">
        <f t="shared" si="18"/>
        <v>0</v>
      </c>
      <c r="O128" s="2">
        <f t="shared" si="19"/>
        <v>0</v>
      </c>
      <c r="Q128" s="2"/>
      <c r="S128" s="2" t="str">
        <f t="shared" si="20"/>
        <v/>
      </c>
      <c r="T128" s="2" t="str">
        <f t="shared" si="21"/>
        <v/>
      </c>
      <c r="U128" s="3"/>
      <c r="V128" s="3"/>
      <c r="Y128" s="2" t="str">
        <f>IF(T128="","",T128*(1-IF(U128="",Settings!$B$7,U128))*(1-IF(V128="",Settings!$B$6,V128)))</f>
        <v/>
      </c>
      <c r="Z128" s="3"/>
      <c r="AA128" s="3"/>
      <c r="AC128" s="2" t="str">
        <f>IF(Y128="","",Y128*IF(Z128="",Settings!$B$4,Z128) + Y128*IF(AA128="",Settings!$B$5,AA128) + R128*IF(AB128="",Settings!$B$6,AB128))</f>
        <v/>
      </c>
      <c r="AD128" s="2" t="str">
        <f t="shared" si="22"/>
        <v/>
      </c>
      <c r="AE128" s="2" t="str">
        <f t="shared" si="23"/>
        <v/>
      </c>
      <c r="AF128" s="3" t="e">
        <f t="shared" si="24"/>
        <v>#VALUE!</v>
      </c>
      <c r="AG128" t="e">
        <f t="shared" si="25"/>
        <v>#VALUE!</v>
      </c>
      <c r="AI128" s="2"/>
      <c r="AJ128" t="str">
        <f t="shared" si="26"/>
        <v/>
      </c>
      <c r="AK128" t="e">
        <f t="shared" si="27"/>
        <v>#VALUE!</v>
      </c>
      <c r="AL128" s="3"/>
      <c r="AM128" t="str">
        <f t="shared" si="28"/>
        <v/>
      </c>
      <c r="AN128" s="2" t="str">
        <f t="shared" si="29"/>
        <v/>
      </c>
      <c r="AO128" t="e">
        <f>IF(AF128="","",IF(AF128&lt;Settings!$B$8,"ROMI below target",IF(AND(Settings!$B$16&lt;&gt;"",AE128&gt;Settings!$B$16),"CAC above allowable",IF(AND(Settings!$B$10&lt;&gt;"",AG128&lt;Settings!$B$10),"Low MER","OK"))))</f>
        <v>#VALUE!</v>
      </c>
    </row>
    <row r="129" spans="5:41" x14ac:dyDescent="0.3">
      <c r="E129" s="2"/>
      <c r="F129" s="2"/>
      <c r="G129" s="2"/>
      <c r="H129" t="str">
        <f>IF(D129="","",XLOOKUP(D129,FX!$A$7:$A$100,FX!$C$7:$C$100,1))</f>
        <v/>
      </c>
      <c r="I129" s="2" t="str">
        <f t="shared" si="15"/>
        <v/>
      </c>
      <c r="J129" s="2" t="str">
        <f t="shared" si="16"/>
        <v/>
      </c>
      <c r="K129" s="2" t="str">
        <f t="shared" si="17"/>
        <v/>
      </c>
      <c r="N129" s="3">
        <f t="shared" si="18"/>
        <v>0</v>
      </c>
      <c r="O129" s="2">
        <f t="shared" si="19"/>
        <v>0</v>
      </c>
      <c r="Q129" s="2"/>
      <c r="S129" s="2" t="str">
        <f t="shared" si="20"/>
        <v/>
      </c>
      <c r="T129" s="2" t="str">
        <f t="shared" si="21"/>
        <v/>
      </c>
      <c r="U129" s="3"/>
      <c r="V129" s="3"/>
      <c r="Y129" s="2" t="str">
        <f>IF(T129="","",T129*(1-IF(U129="",Settings!$B$7,U129))*(1-IF(V129="",Settings!$B$6,V129)))</f>
        <v/>
      </c>
      <c r="Z129" s="3"/>
      <c r="AA129" s="3"/>
      <c r="AC129" s="2" t="str">
        <f>IF(Y129="","",Y129*IF(Z129="",Settings!$B$4,Z129) + Y129*IF(AA129="",Settings!$B$5,AA129) + R129*IF(AB129="",Settings!$B$6,AB129))</f>
        <v/>
      </c>
      <c r="AD129" s="2" t="str">
        <f t="shared" si="22"/>
        <v/>
      </c>
      <c r="AE129" s="2" t="str">
        <f t="shared" si="23"/>
        <v/>
      </c>
      <c r="AF129" s="3" t="e">
        <f t="shared" si="24"/>
        <v>#VALUE!</v>
      </c>
      <c r="AG129" t="e">
        <f t="shared" si="25"/>
        <v>#VALUE!</v>
      </c>
      <c r="AI129" s="2"/>
      <c r="AJ129" t="str">
        <f t="shared" si="26"/>
        <v/>
      </c>
      <c r="AK129" t="e">
        <f t="shared" si="27"/>
        <v>#VALUE!</v>
      </c>
      <c r="AL129" s="3"/>
      <c r="AM129" t="str">
        <f t="shared" si="28"/>
        <v/>
      </c>
      <c r="AN129" s="2" t="str">
        <f t="shared" si="29"/>
        <v/>
      </c>
      <c r="AO129" t="e">
        <f>IF(AF129="","",IF(AF129&lt;Settings!$B$8,"ROMI below target",IF(AND(Settings!$B$16&lt;&gt;"",AE129&gt;Settings!$B$16),"CAC above allowable",IF(AND(Settings!$B$10&lt;&gt;"",AG129&lt;Settings!$B$10),"Low MER","OK"))))</f>
        <v>#VALUE!</v>
      </c>
    </row>
    <row r="130" spans="5:41" x14ac:dyDescent="0.3">
      <c r="E130" s="2"/>
      <c r="F130" s="2"/>
      <c r="G130" s="2"/>
      <c r="H130" t="str">
        <f>IF(D130="","",XLOOKUP(D130,FX!$A$7:$A$100,FX!$C$7:$C$100,1))</f>
        <v/>
      </c>
      <c r="I130" s="2" t="str">
        <f t="shared" ref="I130:I193" si="30">IF(E130="","",E130*H130)</f>
        <v/>
      </c>
      <c r="J130" s="2" t="str">
        <f t="shared" ref="J130:J193" si="31">IF(F130="","",F130*H130)</f>
        <v/>
      </c>
      <c r="K130" s="2" t="str">
        <f t="shared" ref="K130:K193" si="32">IF(OR(I130="",J130=""),"",I130+J130)</f>
        <v/>
      </c>
      <c r="N130" s="3">
        <f t="shared" ref="N130:N193" si="33">IFERROR(M130/L130,0)</f>
        <v>0</v>
      </c>
      <c r="O130" s="2">
        <f t="shared" ref="O130:O193" si="34">IFERROR(E130/M130,0)</f>
        <v>0</v>
      </c>
      <c r="Q130" s="2"/>
      <c r="S130" s="2" t="str">
        <f t="shared" ref="S130:S193" si="35">IF(Q130="","",Q130*H130)</f>
        <v/>
      </c>
      <c r="T130" s="2" t="str">
        <f t="shared" ref="T130:T193" si="36">IF(OR(R130="",S130=""),"",R130*S130)</f>
        <v/>
      </c>
      <c r="U130" s="3"/>
      <c r="V130" s="3"/>
      <c r="Y130" s="2" t="str">
        <f>IF(T130="","",T130*(1-IF(U130="",Settings!$B$7,U130))*(1-IF(V130="",Settings!$B$6,V130)))</f>
        <v/>
      </c>
      <c r="Z130" s="3"/>
      <c r="AA130" s="3"/>
      <c r="AC130" s="2" t="str">
        <f>IF(Y130="","",Y130*IF(Z130="",Settings!$B$4,Z130) + Y130*IF(AA130="",Settings!$B$5,AA130) + R130*IF(AB130="",Settings!$B$6,AB130))</f>
        <v/>
      </c>
      <c r="AD130" s="2" t="str">
        <f t="shared" ref="AD130:AD193" si="37">IF(Y130="","",Y130-AC130)</f>
        <v/>
      </c>
      <c r="AE130" s="2" t="str">
        <f t="shared" ref="AE130:AE193" si="38">IF(R130=0,"",K130/R130)</f>
        <v/>
      </c>
      <c r="AF130" s="3" t="e">
        <f t="shared" ref="AF130:AF193" si="39">IF(K130=0,"",(AD130-K130)/K130*100)</f>
        <v>#VALUE!</v>
      </c>
      <c r="AG130" t="e">
        <f t="shared" ref="AG130:AG193" si="40">IF(I130=0,"",Y130/I130)</f>
        <v>#VALUE!</v>
      </c>
      <c r="AI130" s="2"/>
      <c r="AJ130" t="str">
        <f t="shared" ref="AJ130:AJ193" si="41">IF(OR(AI130="",AE130=""),"",AI130/AE130)</f>
        <v/>
      </c>
      <c r="AK130" t="e">
        <f t="shared" ref="AK130:AK193" si="42">IF(AD130&lt;=0,"",K130/AD130)</f>
        <v>#VALUE!</v>
      </c>
      <c r="AL130" s="3"/>
      <c r="AM130" t="str">
        <f t="shared" ref="AM130:AM193" si="43">IF(AL130="","",R130*AL130)</f>
        <v/>
      </c>
      <c r="AN130" s="2" t="str">
        <f t="shared" ref="AN130:AN193" si="44">IF(AL130="","",Y130*AL130)</f>
        <v/>
      </c>
      <c r="AO130" t="e">
        <f>IF(AF130="","",IF(AF130&lt;Settings!$B$8,"ROMI below target",IF(AND(Settings!$B$16&lt;&gt;"",AE130&gt;Settings!$B$16),"CAC above allowable",IF(AND(Settings!$B$10&lt;&gt;"",AG130&lt;Settings!$B$10),"Low MER","OK"))))</f>
        <v>#VALUE!</v>
      </c>
    </row>
    <row r="131" spans="5:41" x14ac:dyDescent="0.3">
      <c r="E131" s="2"/>
      <c r="F131" s="2"/>
      <c r="G131" s="2"/>
      <c r="H131" t="str">
        <f>IF(D131="","",XLOOKUP(D131,FX!$A$7:$A$100,FX!$C$7:$C$100,1))</f>
        <v/>
      </c>
      <c r="I131" s="2" t="str">
        <f t="shared" si="30"/>
        <v/>
      </c>
      <c r="J131" s="2" t="str">
        <f t="shared" si="31"/>
        <v/>
      </c>
      <c r="K131" s="2" t="str">
        <f t="shared" si="32"/>
        <v/>
      </c>
      <c r="N131" s="3">
        <f t="shared" si="33"/>
        <v>0</v>
      </c>
      <c r="O131" s="2">
        <f t="shared" si="34"/>
        <v>0</v>
      </c>
      <c r="Q131" s="2"/>
      <c r="S131" s="2" t="str">
        <f t="shared" si="35"/>
        <v/>
      </c>
      <c r="T131" s="2" t="str">
        <f t="shared" si="36"/>
        <v/>
      </c>
      <c r="U131" s="3"/>
      <c r="V131" s="3"/>
      <c r="Y131" s="2" t="str">
        <f>IF(T131="","",T131*(1-IF(U131="",Settings!$B$7,U131))*(1-IF(V131="",Settings!$B$6,V131)))</f>
        <v/>
      </c>
      <c r="Z131" s="3"/>
      <c r="AA131" s="3"/>
      <c r="AC131" s="2" t="str">
        <f>IF(Y131="","",Y131*IF(Z131="",Settings!$B$4,Z131) + Y131*IF(AA131="",Settings!$B$5,AA131) + R131*IF(AB131="",Settings!$B$6,AB131))</f>
        <v/>
      </c>
      <c r="AD131" s="2" t="str">
        <f t="shared" si="37"/>
        <v/>
      </c>
      <c r="AE131" s="2" t="str">
        <f t="shared" si="38"/>
        <v/>
      </c>
      <c r="AF131" s="3" t="e">
        <f t="shared" si="39"/>
        <v>#VALUE!</v>
      </c>
      <c r="AG131" t="e">
        <f t="shared" si="40"/>
        <v>#VALUE!</v>
      </c>
      <c r="AI131" s="2"/>
      <c r="AJ131" t="str">
        <f t="shared" si="41"/>
        <v/>
      </c>
      <c r="AK131" t="e">
        <f t="shared" si="42"/>
        <v>#VALUE!</v>
      </c>
      <c r="AL131" s="3"/>
      <c r="AM131" t="str">
        <f t="shared" si="43"/>
        <v/>
      </c>
      <c r="AN131" s="2" t="str">
        <f t="shared" si="44"/>
        <v/>
      </c>
      <c r="AO131" t="e">
        <f>IF(AF131="","",IF(AF131&lt;Settings!$B$8,"ROMI below target",IF(AND(Settings!$B$16&lt;&gt;"",AE131&gt;Settings!$B$16),"CAC above allowable",IF(AND(Settings!$B$10&lt;&gt;"",AG131&lt;Settings!$B$10),"Low MER","OK"))))</f>
        <v>#VALUE!</v>
      </c>
    </row>
    <row r="132" spans="5:41" x14ac:dyDescent="0.3">
      <c r="E132" s="2"/>
      <c r="F132" s="2"/>
      <c r="G132" s="2"/>
      <c r="H132" t="str">
        <f>IF(D132="","",XLOOKUP(D132,FX!$A$7:$A$100,FX!$C$7:$C$100,1))</f>
        <v/>
      </c>
      <c r="I132" s="2" t="str">
        <f t="shared" si="30"/>
        <v/>
      </c>
      <c r="J132" s="2" t="str">
        <f t="shared" si="31"/>
        <v/>
      </c>
      <c r="K132" s="2" t="str">
        <f t="shared" si="32"/>
        <v/>
      </c>
      <c r="N132" s="3">
        <f t="shared" si="33"/>
        <v>0</v>
      </c>
      <c r="O132" s="2">
        <f t="shared" si="34"/>
        <v>0</v>
      </c>
      <c r="Q132" s="2"/>
      <c r="S132" s="2" t="str">
        <f t="shared" si="35"/>
        <v/>
      </c>
      <c r="T132" s="2" t="str">
        <f t="shared" si="36"/>
        <v/>
      </c>
      <c r="U132" s="3"/>
      <c r="V132" s="3"/>
      <c r="Y132" s="2" t="str">
        <f>IF(T132="","",T132*(1-IF(U132="",Settings!$B$7,U132))*(1-IF(V132="",Settings!$B$6,V132)))</f>
        <v/>
      </c>
      <c r="Z132" s="3"/>
      <c r="AA132" s="3"/>
      <c r="AC132" s="2" t="str">
        <f>IF(Y132="","",Y132*IF(Z132="",Settings!$B$4,Z132) + Y132*IF(AA132="",Settings!$B$5,AA132) + R132*IF(AB132="",Settings!$B$6,AB132))</f>
        <v/>
      </c>
      <c r="AD132" s="2" t="str">
        <f t="shared" si="37"/>
        <v/>
      </c>
      <c r="AE132" s="2" t="str">
        <f t="shared" si="38"/>
        <v/>
      </c>
      <c r="AF132" s="3" t="e">
        <f t="shared" si="39"/>
        <v>#VALUE!</v>
      </c>
      <c r="AG132" t="e">
        <f t="shared" si="40"/>
        <v>#VALUE!</v>
      </c>
      <c r="AI132" s="2"/>
      <c r="AJ132" t="str">
        <f t="shared" si="41"/>
        <v/>
      </c>
      <c r="AK132" t="e">
        <f t="shared" si="42"/>
        <v>#VALUE!</v>
      </c>
      <c r="AL132" s="3"/>
      <c r="AM132" t="str">
        <f t="shared" si="43"/>
        <v/>
      </c>
      <c r="AN132" s="2" t="str">
        <f t="shared" si="44"/>
        <v/>
      </c>
      <c r="AO132" t="e">
        <f>IF(AF132="","",IF(AF132&lt;Settings!$B$8,"ROMI below target",IF(AND(Settings!$B$16&lt;&gt;"",AE132&gt;Settings!$B$16),"CAC above allowable",IF(AND(Settings!$B$10&lt;&gt;"",AG132&lt;Settings!$B$10),"Low MER","OK"))))</f>
        <v>#VALUE!</v>
      </c>
    </row>
    <row r="133" spans="5:41" x14ac:dyDescent="0.3">
      <c r="E133" s="2"/>
      <c r="F133" s="2"/>
      <c r="G133" s="2"/>
      <c r="H133" t="str">
        <f>IF(D133="","",XLOOKUP(D133,FX!$A$7:$A$100,FX!$C$7:$C$100,1))</f>
        <v/>
      </c>
      <c r="I133" s="2" t="str">
        <f t="shared" si="30"/>
        <v/>
      </c>
      <c r="J133" s="2" t="str">
        <f t="shared" si="31"/>
        <v/>
      </c>
      <c r="K133" s="2" t="str">
        <f t="shared" si="32"/>
        <v/>
      </c>
      <c r="N133" s="3">
        <f t="shared" si="33"/>
        <v>0</v>
      </c>
      <c r="O133" s="2">
        <f t="shared" si="34"/>
        <v>0</v>
      </c>
      <c r="Q133" s="2"/>
      <c r="S133" s="2" t="str">
        <f t="shared" si="35"/>
        <v/>
      </c>
      <c r="T133" s="2" t="str">
        <f t="shared" si="36"/>
        <v/>
      </c>
      <c r="U133" s="3"/>
      <c r="V133" s="3"/>
      <c r="Y133" s="2" t="str">
        <f>IF(T133="","",T133*(1-IF(U133="",Settings!$B$7,U133))*(1-IF(V133="",Settings!$B$6,V133)))</f>
        <v/>
      </c>
      <c r="Z133" s="3"/>
      <c r="AA133" s="3"/>
      <c r="AC133" s="2" t="str">
        <f>IF(Y133="","",Y133*IF(Z133="",Settings!$B$4,Z133) + Y133*IF(AA133="",Settings!$B$5,AA133) + R133*IF(AB133="",Settings!$B$6,AB133))</f>
        <v/>
      </c>
      <c r="AD133" s="2" t="str">
        <f t="shared" si="37"/>
        <v/>
      </c>
      <c r="AE133" s="2" t="str">
        <f t="shared" si="38"/>
        <v/>
      </c>
      <c r="AF133" s="3" t="e">
        <f t="shared" si="39"/>
        <v>#VALUE!</v>
      </c>
      <c r="AG133" t="e">
        <f t="shared" si="40"/>
        <v>#VALUE!</v>
      </c>
      <c r="AI133" s="2"/>
      <c r="AJ133" t="str">
        <f t="shared" si="41"/>
        <v/>
      </c>
      <c r="AK133" t="e">
        <f t="shared" si="42"/>
        <v>#VALUE!</v>
      </c>
      <c r="AL133" s="3"/>
      <c r="AM133" t="str">
        <f t="shared" si="43"/>
        <v/>
      </c>
      <c r="AN133" s="2" t="str">
        <f t="shared" si="44"/>
        <v/>
      </c>
      <c r="AO133" t="e">
        <f>IF(AF133="","",IF(AF133&lt;Settings!$B$8,"ROMI below target",IF(AND(Settings!$B$16&lt;&gt;"",AE133&gt;Settings!$B$16),"CAC above allowable",IF(AND(Settings!$B$10&lt;&gt;"",AG133&lt;Settings!$B$10),"Low MER","OK"))))</f>
        <v>#VALUE!</v>
      </c>
    </row>
    <row r="134" spans="5:41" x14ac:dyDescent="0.3">
      <c r="E134" s="2"/>
      <c r="F134" s="2"/>
      <c r="G134" s="2"/>
      <c r="H134" t="str">
        <f>IF(D134="","",XLOOKUP(D134,FX!$A$7:$A$100,FX!$C$7:$C$100,1))</f>
        <v/>
      </c>
      <c r="I134" s="2" t="str">
        <f t="shared" si="30"/>
        <v/>
      </c>
      <c r="J134" s="2" t="str">
        <f t="shared" si="31"/>
        <v/>
      </c>
      <c r="K134" s="2" t="str">
        <f t="shared" si="32"/>
        <v/>
      </c>
      <c r="N134" s="3">
        <f t="shared" si="33"/>
        <v>0</v>
      </c>
      <c r="O134" s="2">
        <f t="shared" si="34"/>
        <v>0</v>
      </c>
      <c r="Q134" s="2"/>
      <c r="S134" s="2" t="str">
        <f t="shared" si="35"/>
        <v/>
      </c>
      <c r="T134" s="2" t="str">
        <f t="shared" si="36"/>
        <v/>
      </c>
      <c r="U134" s="3"/>
      <c r="V134" s="3"/>
      <c r="Y134" s="2" t="str">
        <f>IF(T134="","",T134*(1-IF(U134="",Settings!$B$7,U134))*(1-IF(V134="",Settings!$B$6,V134)))</f>
        <v/>
      </c>
      <c r="Z134" s="3"/>
      <c r="AA134" s="3"/>
      <c r="AC134" s="2" t="str">
        <f>IF(Y134="","",Y134*IF(Z134="",Settings!$B$4,Z134) + Y134*IF(AA134="",Settings!$B$5,AA134) + R134*IF(AB134="",Settings!$B$6,AB134))</f>
        <v/>
      </c>
      <c r="AD134" s="2" t="str">
        <f t="shared" si="37"/>
        <v/>
      </c>
      <c r="AE134" s="2" t="str">
        <f t="shared" si="38"/>
        <v/>
      </c>
      <c r="AF134" s="3" t="e">
        <f t="shared" si="39"/>
        <v>#VALUE!</v>
      </c>
      <c r="AG134" t="e">
        <f t="shared" si="40"/>
        <v>#VALUE!</v>
      </c>
      <c r="AI134" s="2"/>
      <c r="AJ134" t="str">
        <f t="shared" si="41"/>
        <v/>
      </c>
      <c r="AK134" t="e">
        <f t="shared" si="42"/>
        <v>#VALUE!</v>
      </c>
      <c r="AL134" s="3"/>
      <c r="AM134" t="str">
        <f t="shared" si="43"/>
        <v/>
      </c>
      <c r="AN134" s="2" t="str">
        <f t="shared" si="44"/>
        <v/>
      </c>
      <c r="AO134" t="e">
        <f>IF(AF134="","",IF(AF134&lt;Settings!$B$8,"ROMI below target",IF(AND(Settings!$B$16&lt;&gt;"",AE134&gt;Settings!$B$16),"CAC above allowable",IF(AND(Settings!$B$10&lt;&gt;"",AG134&lt;Settings!$B$10),"Low MER","OK"))))</f>
        <v>#VALUE!</v>
      </c>
    </row>
    <row r="135" spans="5:41" x14ac:dyDescent="0.3">
      <c r="E135" s="2"/>
      <c r="F135" s="2"/>
      <c r="G135" s="2"/>
      <c r="H135" t="str">
        <f>IF(D135="","",XLOOKUP(D135,FX!$A$7:$A$100,FX!$C$7:$C$100,1))</f>
        <v/>
      </c>
      <c r="I135" s="2" t="str">
        <f t="shared" si="30"/>
        <v/>
      </c>
      <c r="J135" s="2" t="str">
        <f t="shared" si="31"/>
        <v/>
      </c>
      <c r="K135" s="2" t="str">
        <f t="shared" si="32"/>
        <v/>
      </c>
      <c r="N135" s="3">
        <f t="shared" si="33"/>
        <v>0</v>
      </c>
      <c r="O135" s="2">
        <f t="shared" si="34"/>
        <v>0</v>
      </c>
      <c r="Q135" s="2"/>
      <c r="S135" s="2" t="str">
        <f t="shared" si="35"/>
        <v/>
      </c>
      <c r="T135" s="2" t="str">
        <f t="shared" si="36"/>
        <v/>
      </c>
      <c r="U135" s="3"/>
      <c r="V135" s="3"/>
      <c r="Y135" s="2" t="str">
        <f>IF(T135="","",T135*(1-IF(U135="",Settings!$B$7,U135))*(1-IF(V135="",Settings!$B$6,V135)))</f>
        <v/>
      </c>
      <c r="Z135" s="3"/>
      <c r="AA135" s="3"/>
      <c r="AC135" s="2" t="str">
        <f>IF(Y135="","",Y135*IF(Z135="",Settings!$B$4,Z135) + Y135*IF(AA135="",Settings!$B$5,AA135) + R135*IF(AB135="",Settings!$B$6,AB135))</f>
        <v/>
      </c>
      <c r="AD135" s="2" t="str">
        <f t="shared" si="37"/>
        <v/>
      </c>
      <c r="AE135" s="2" t="str">
        <f t="shared" si="38"/>
        <v/>
      </c>
      <c r="AF135" s="3" t="e">
        <f t="shared" si="39"/>
        <v>#VALUE!</v>
      </c>
      <c r="AG135" t="e">
        <f t="shared" si="40"/>
        <v>#VALUE!</v>
      </c>
      <c r="AI135" s="2"/>
      <c r="AJ135" t="str">
        <f t="shared" si="41"/>
        <v/>
      </c>
      <c r="AK135" t="e">
        <f t="shared" si="42"/>
        <v>#VALUE!</v>
      </c>
      <c r="AL135" s="3"/>
      <c r="AM135" t="str">
        <f t="shared" si="43"/>
        <v/>
      </c>
      <c r="AN135" s="2" t="str">
        <f t="shared" si="44"/>
        <v/>
      </c>
      <c r="AO135" t="e">
        <f>IF(AF135="","",IF(AF135&lt;Settings!$B$8,"ROMI below target",IF(AND(Settings!$B$16&lt;&gt;"",AE135&gt;Settings!$B$16),"CAC above allowable",IF(AND(Settings!$B$10&lt;&gt;"",AG135&lt;Settings!$B$10),"Low MER","OK"))))</f>
        <v>#VALUE!</v>
      </c>
    </row>
    <row r="136" spans="5:41" x14ac:dyDescent="0.3">
      <c r="E136" s="2"/>
      <c r="F136" s="2"/>
      <c r="G136" s="2"/>
      <c r="H136" t="str">
        <f>IF(D136="","",XLOOKUP(D136,FX!$A$7:$A$100,FX!$C$7:$C$100,1))</f>
        <v/>
      </c>
      <c r="I136" s="2" t="str">
        <f t="shared" si="30"/>
        <v/>
      </c>
      <c r="J136" s="2" t="str">
        <f t="shared" si="31"/>
        <v/>
      </c>
      <c r="K136" s="2" t="str">
        <f t="shared" si="32"/>
        <v/>
      </c>
      <c r="N136" s="3">
        <f t="shared" si="33"/>
        <v>0</v>
      </c>
      <c r="O136" s="2">
        <f t="shared" si="34"/>
        <v>0</v>
      </c>
      <c r="Q136" s="2"/>
      <c r="S136" s="2" t="str">
        <f t="shared" si="35"/>
        <v/>
      </c>
      <c r="T136" s="2" t="str">
        <f t="shared" si="36"/>
        <v/>
      </c>
      <c r="U136" s="3"/>
      <c r="V136" s="3"/>
      <c r="Y136" s="2" t="str">
        <f>IF(T136="","",T136*(1-IF(U136="",Settings!$B$7,U136))*(1-IF(V136="",Settings!$B$6,V136)))</f>
        <v/>
      </c>
      <c r="Z136" s="3"/>
      <c r="AA136" s="3"/>
      <c r="AC136" s="2" t="str">
        <f>IF(Y136="","",Y136*IF(Z136="",Settings!$B$4,Z136) + Y136*IF(AA136="",Settings!$B$5,AA136) + R136*IF(AB136="",Settings!$B$6,AB136))</f>
        <v/>
      </c>
      <c r="AD136" s="2" t="str">
        <f t="shared" si="37"/>
        <v/>
      </c>
      <c r="AE136" s="2" t="str">
        <f t="shared" si="38"/>
        <v/>
      </c>
      <c r="AF136" s="3" t="e">
        <f t="shared" si="39"/>
        <v>#VALUE!</v>
      </c>
      <c r="AG136" t="e">
        <f t="shared" si="40"/>
        <v>#VALUE!</v>
      </c>
      <c r="AI136" s="2"/>
      <c r="AJ136" t="str">
        <f t="shared" si="41"/>
        <v/>
      </c>
      <c r="AK136" t="e">
        <f t="shared" si="42"/>
        <v>#VALUE!</v>
      </c>
      <c r="AL136" s="3"/>
      <c r="AM136" t="str">
        <f t="shared" si="43"/>
        <v/>
      </c>
      <c r="AN136" s="2" t="str">
        <f t="shared" si="44"/>
        <v/>
      </c>
      <c r="AO136" t="e">
        <f>IF(AF136="","",IF(AF136&lt;Settings!$B$8,"ROMI below target",IF(AND(Settings!$B$16&lt;&gt;"",AE136&gt;Settings!$B$16),"CAC above allowable",IF(AND(Settings!$B$10&lt;&gt;"",AG136&lt;Settings!$B$10),"Low MER","OK"))))</f>
        <v>#VALUE!</v>
      </c>
    </row>
    <row r="137" spans="5:41" x14ac:dyDescent="0.3">
      <c r="E137" s="2"/>
      <c r="F137" s="2"/>
      <c r="G137" s="2"/>
      <c r="H137" t="str">
        <f>IF(D137="","",XLOOKUP(D137,FX!$A$7:$A$100,FX!$C$7:$C$100,1))</f>
        <v/>
      </c>
      <c r="I137" s="2" t="str">
        <f t="shared" si="30"/>
        <v/>
      </c>
      <c r="J137" s="2" t="str">
        <f t="shared" si="31"/>
        <v/>
      </c>
      <c r="K137" s="2" t="str">
        <f t="shared" si="32"/>
        <v/>
      </c>
      <c r="N137" s="3">
        <f t="shared" si="33"/>
        <v>0</v>
      </c>
      <c r="O137" s="2">
        <f t="shared" si="34"/>
        <v>0</v>
      </c>
      <c r="Q137" s="2"/>
      <c r="S137" s="2" t="str">
        <f t="shared" si="35"/>
        <v/>
      </c>
      <c r="T137" s="2" t="str">
        <f t="shared" si="36"/>
        <v/>
      </c>
      <c r="U137" s="3"/>
      <c r="V137" s="3"/>
      <c r="Y137" s="2" t="str">
        <f>IF(T137="","",T137*(1-IF(U137="",Settings!$B$7,U137))*(1-IF(V137="",Settings!$B$6,V137)))</f>
        <v/>
      </c>
      <c r="Z137" s="3"/>
      <c r="AA137" s="3"/>
      <c r="AC137" s="2" t="str">
        <f>IF(Y137="","",Y137*IF(Z137="",Settings!$B$4,Z137) + Y137*IF(AA137="",Settings!$B$5,AA137) + R137*IF(AB137="",Settings!$B$6,AB137))</f>
        <v/>
      </c>
      <c r="AD137" s="2" t="str">
        <f t="shared" si="37"/>
        <v/>
      </c>
      <c r="AE137" s="2" t="str">
        <f t="shared" si="38"/>
        <v/>
      </c>
      <c r="AF137" s="3" t="e">
        <f t="shared" si="39"/>
        <v>#VALUE!</v>
      </c>
      <c r="AG137" t="e">
        <f t="shared" si="40"/>
        <v>#VALUE!</v>
      </c>
      <c r="AI137" s="2"/>
      <c r="AJ137" t="str">
        <f t="shared" si="41"/>
        <v/>
      </c>
      <c r="AK137" t="e">
        <f t="shared" si="42"/>
        <v>#VALUE!</v>
      </c>
      <c r="AL137" s="3"/>
      <c r="AM137" t="str">
        <f t="shared" si="43"/>
        <v/>
      </c>
      <c r="AN137" s="2" t="str">
        <f t="shared" si="44"/>
        <v/>
      </c>
      <c r="AO137" t="e">
        <f>IF(AF137="","",IF(AF137&lt;Settings!$B$8,"ROMI below target",IF(AND(Settings!$B$16&lt;&gt;"",AE137&gt;Settings!$B$16),"CAC above allowable",IF(AND(Settings!$B$10&lt;&gt;"",AG137&lt;Settings!$B$10),"Low MER","OK"))))</f>
        <v>#VALUE!</v>
      </c>
    </row>
    <row r="138" spans="5:41" x14ac:dyDescent="0.3">
      <c r="E138" s="2"/>
      <c r="F138" s="2"/>
      <c r="G138" s="2"/>
      <c r="H138" t="str">
        <f>IF(D138="","",XLOOKUP(D138,FX!$A$7:$A$100,FX!$C$7:$C$100,1))</f>
        <v/>
      </c>
      <c r="I138" s="2" t="str">
        <f t="shared" si="30"/>
        <v/>
      </c>
      <c r="J138" s="2" t="str">
        <f t="shared" si="31"/>
        <v/>
      </c>
      <c r="K138" s="2" t="str">
        <f t="shared" si="32"/>
        <v/>
      </c>
      <c r="N138" s="3">
        <f t="shared" si="33"/>
        <v>0</v>
      </c>
      <c r="O138" s="2">
        <f t="shared" si="34"/>
        <v>0</v>
      </c>
      <c r="Q138" s="2"/>
      <c r="S138" s="2" t="str">
        <f t="shared" si="35"/>
        <v/>
      </c>
      <c r="T138" s="2" t="str">
        <f t="shared" si="36"/>
        <v/>
      </c>
      <c r="U138" s="3"/>
      <c r="V138" s="3"/>
      <c r="Y138" s="2" t="str">
        <f>IF(T138="","",T138*(1-IF(U138="",Settings!$B$7,U138))*(1-IF(V138="",Settings!$B$6,V138)))</f>
        <v/>
      </c>
      <c r="Z138" s="3"/>
      <c r="AA138" s="3"/>
      <c r="AC138" s="2" t="str">
        <f>IF(Y138="","",Y138*IF(Z138="",Settings!$B$4,Z138) + Y138*IF(AA138="",Settings!$B$5,AA138) + R138*IF(AB138="",Settings!$B$6,AB138))</f>
        <v/>
      </c>
      <c r="AD138" s="2" t="str">
        <f t="shared" si="37"/>
        <v/>
      </c>
      <c r="AE138" s="2" t="str">
        <f t="shared" si="38"/>
        <v/>
      </c>
      <c r="AF138" s="3" t="e">
        <f t="shared" si="39"/>
        <v>#VALUE!</v>
      </c>
      <c r="AG138" t="e">
        <f t="shared" si="40"/>
        <v>#VALUE!</v>
      </c>
      <c r="AI138" s="2"/>
      <c r="AJ138" t="str">
        <f t="shared" si="41"/>
        <v/>
      </c>
      <c r="AK138" t="e">
        <f t="shared" si="42"/>
        <v>#VALUE!</v>
      </c>
      <c r="AL138" s="3"/>
      <c r="AM138" t="str">
        <f t="shared" si="43"/>
        <v/>
      </c>
      <c r="AN138" s="2" t="str">
        <f t="shared" si="44"/>
        <v/>
      </c>
      <c r="AO138" t="e">
        <f>IF(AF138="","",IF(AF138&lt;Settings!$B$8,"ROMI below target",IF(AND(Settings!$B$16&lt;&gt;"",AE138&gt;Settings!$B$16),"CAC above allowable",IF(AND(Settings!$B$10&lt;&gt;"",AG138&lt;Settings!$B$10),"Low MER","OK"))))</f>
        <v>#VALUE!</v>
      </c>
    </row>
    <row r="139" spans="5:41" x14ac:dyDescent="0.3">
      <c r="E139" s="2"/>
      <c r="F139" s="2"/>
      <c r="G139" s="2"/>
      <c r="H139" t="str">
        <f>IF(D139="","",XLOOKUP(D139,FX!$A$7:$A$100,FX!$C$7:$C$100,1))</f>
        <v/>
      </c>
      <c r="I139" s="2" t="str">
        <f t="shared" si="30"/>
        <v/>
      </c>
      <c r="J139" s="2" t="str">
        <f t="shared" si="31"/>
        <v/>
      </c>
      <c r="K139" s="2" t="str">
        <f t="shared" si="32"/>
        <v/>
      </c>
      <c r="N139" s="3">
        <f t="shared" si="33"/>
        <v>0</v>
      </c>
      <c r="O139" s="2">
        <f t="shared" si="34"/>
        <v>0</v>
      </c>
      <c r="Q139" s="2"/>
      <c r="S139" s="2" t="str">
        <f t="shared" si="35"/>
        <v/>
      </c>
      <c r="T139" s="2" t="str">
        <f t="shared" si="36"/>
        <v/>
      </c>
      <c r="U139" s="3"/>
      <c r="V139" s="3"/>
      <c r="Y139" s="2" t="str">
        <f>IF(T139="","",T139*(1-IF(U139="",Settings!$B$7,U139))*(1-IF(V139="",Settings!$B$6,V139)))</f>
        <v/>
      </c>
      <c r="Z139" s="3"/>
      <c r="AA139" s="3"/>
      <c r="AC139" s="2" t="str">
        <f>IF(Y139="","",Y139*IF(Z139="",Settings!$B$4,Z139) + Y139*IF(AA139="",Settings!$B$5,AA139) + R139*IF(AB139="",Settings!$B$6,AB139))</f>
        <v/>
      </c>
      <c r="AD139" s="2" t="str">
        <f t="shared" si="37"/>
        <v/>
      </c>
      <c r="AE139" s="2" t="str">
        <f t="shared" si="38"/>
        <v/>
      </c>
      <c r="AF139" s="3" t="e">
        <f t="shared" si="39"/>
        <v>#VALUE!</v>
      </c>
      <c r="AG139" t="e">
        <f t="shared" si="40"/>
        <v>#VALUE!</v>
      </c>
      <c r="AI139" s="2"/>
      <c r="AJ139" t="str">
        <f t="shared" si="41"/>
        <v/>
      </c>
      <c r="AK139" t="e">
        <f t="shared" si="42"/>
        <v>#VALUE!</v>
      </c>
      <c r="AL139" s="3"/>
      <c r="AM139" t="str">
        <f t="shared" si="43"/>
        <v/>
      </c>
      <c r="AN139" s="2" t="str">
        <f t="shared" si="44"/>
        <v/>
      </c>
      <c r="AO139" t="e">
        <f>IF(AF139="","",IF(AF139&lt;Settings!$B$8,"ROMI below target",IF(AND(Settings!$B$16&lt;&gt;"",AE139&gt;Settings!$B$16),"CAC above allowable",IF(AND(Settings!$B$10&lt;&gt;"",AG139&lt;Settings!$B$10),"Low MER","OK"))))</f>
        <v>#VALUE!</v>
      </c>
    </row>
    <row r="140" spans="5:41" x14ac:dyDescent="0.3">
      <c r="E140" s="2"/>
      <c r="F140" s="2"/>
      <c r="G140" s="2"/>
      <c r="H140" t="str">
        <f>IF(D140="","",XLOOKUP(D140,FX!$A$7:$A$100,FX!$C$7:$C$100,1))</f>
        <v/>
      </c>
      <c r="I140" s="2" t="str">
        <f t="shared" si="30"/>
        <v/>
      </c>
      <c r="J140" s="2" t="str">
        <f t="shared" si="31"/>
        <v/>
      </c>
      <c r="K140" s="2" t="str">
        <f t="shared" si="32"/>
        <v/>
      </c>
      <c r="N140" s="3">
        <f t="shared" si="33"/>
        <v>0</v>
      </c>
      <c r="O140" s="2">
        <f t="shared" si="34"/>
        <v>0</v>
      </c>
      <c r="Q140" s="2"/>
      <c r="S140" s="2" t="str">
        <f t="shared" si="35"/>
        <v/>
      </c>
      <c r="T140" s="2" t="str">
        <f t="shared" si="36"/>
        <v/>
      </c>
      <c r="U140" s="3"/>
      <c r="V140" s="3"/>
      <c r="Y140" s="2" t="str">
        <f>IF(T140="","",T140*(1-IF(U140="",Settings!$B$7,U140))*(1-IF(V140="",Settings!$B$6,V140)))</f>
        <v/>
      </c>
      <c r="Z140" s="3"/>
      <c r="AA140" s="3"/>
      <c r="AC140" s="2" t="str">
        <f>IF(Y140="","",Y140*IF(Z140="",Settings!$B$4,Z140) + Y140*IF(AA140="",Settings!$B$5,AA140) + R140*IF(AB140="",Settings!$B$6,AB140))</f>
        <v/>
      </c>
      <c r="AD140" s="2" t="str">
        <f t="shared" si="37"/>
        <v/>
      </c>
      <c r="AE140" s="2" t="str">
        <f t="shared" si="38"/>
        <v/>
      </c>
      <c r="AF140" s="3" t="e">
        <f t="shared" si="39"/>
        <v>#VALUE!</v>
      </c>
      <c r="AG140" t="e">
        <f t="shared" si="40"/>
        <v>#VALUE!</v>
      </c>
      <c r="AI140" s="2"/>
      <c r="AJ140" t="str">
        <f t="shared" si="41"/>
        <v/>
      </c>
      <c r="AK140" t="e">
        <f t="shared" si="42"/>
        <v>#VALUE!</v>
      </c>
      <c r="AL140" s="3"/>
      <c r="AM140" t="str">
        <f t="shared" si="43"/>
        <v/>
      </c>
      <c r="AN140" s="2" t="str">
        <f t="shared" si="44"/>
        <v/>
      </c>
      <c r="AO140" t="e">
        <f>IF(AF140="","",IF(AF140&lt;Settings!$B$8,"ROMI below target",IF(AND(Settings!$B$16&lt;&gt;"",AE140&gt;Settings!$B$16),"CAC above allowable",IF(AND(Settings!$B$10&lt;&gt;"",AG140&lt;Settings!$B$10),"Low MER","OK"))))</f>
        <v>#VALUE!</v>
      </c>
    </row>
    <row r="141" spans="5:41" x14ac:dyDescent="0.3">
      <c r="E141" s="2"/>
      <c r="F141" s="2"/>
      <c r="G141" s="2"/>
      <c r="H141" t="str">
        <f>IF(D141="","",XLOOKUP(D141,FX!$A$7:$A$100,FX!$C$7:$C$100,1))</f>
        <v/>
      </c>
      <c r="I141" s="2" t="str">
        <f t="shared" si="30"/>
        <v/>
      </c>
      <c r="J141" s="2" t="str">
        <f t="shared" si="31"/>
        <v/>
      </c>
      <c r="K141" s="2" t="str">
        <f t="shared" si="32"/>
        <v/>
      </c>
      <c r="N141" s="3">
        <f t="shared" si="33"/>
        <v>0</v>
      </c>
      <c r="O141" s="2">
        <f t="shared" si="34"/>
        <v>0</v>
      </c>
      <c r="Q141" s="2"/>
      <c r="S141" s="2" t="str">
        <f t="shared" si="35"/>
        <v/>
      </c>
      <c r="T141" s="2" t="str">
        <f t="shared" si="36"/>
        <v/>
      </c>
      <c r="U141" s="3"/>
      <c r="V141" s="3"/>
      <c r="Y141" s="2" t="str">
        <f>IF(T141="","",T141*(1-IF(U141="",Settings!$B$7,U141))*(1-IF(V141="",Settings!$B$6,V141)))</f>
        <v/>
      </c>
      <c r="Z141" s="3"/>
      <c r="AA141" s="3"/>
      <c r="AC141" s="2" t="str">
        <f>IF(Y141="","",Y141*IF(Z141="",Settings!$B$4,Z141) + Y141*IF(AA141="",Settings!$B$5,AA141) + R141*IF(AB141="",Settings!$B$6,AB141))</f>
        <v/>
      </c>
      <c r="AD141" s="2" t="str">
        <f t="shared" si="37"/>
        <v/>
      </c>
      <c r="AE141" s="2" t="str">
        <f t="shared" si="38"/>
        <v/>
      </c>
      <c r="AF141" s="3" t="e">
        <f t="shared" si="39"/>
        <v>#VALUE!</v>
      </c>
      <c r="AG141" t="e">
        <f t="shared" si="40"/>
        <v>#VALUE!</v>
      </c>
      <c r="AI141" s="2"/>
      <c r="AJ141" t="str">
        <f t="shared" si="41"/>
        <v/>
      </c>
      <c r="AK141" t="e">
        <f t="shared" si="42"/>
        <v>#VALUE!</v>
      </c>
      <c r="AL141" s="3"/>
      <c r="AM141" t="str">
        <f t="shared" si="43"/>
        <v/>
      </c>
      <c r="AN141" s="2" t="str">
        <f t="shared" si="44"/>
        <v/>
      </c>
      <c r="AO141" t="e">
        <f>IF(AF141="","",IF(AF141&lt;Settings!$B$8,"ROMI below target",IF(AND(Settings!$B$16&lt;&gt;"",AE141&gt;Settings!$B$16),"CAC above allowable",IF(AND(Settings!$B$10&lt;&gt;"",AG141&lt;Settings!$B$10),"Low MER","OK"))))</f>
        <v>#VALUE!</v>
      </c>
    </row>
    <row r="142" spans="5:41" x14ac:dyDescent="0.3">
      <c r="E142" s="2"/>
      <c r="F142" s="2"/>
      <c r="G142" s="2"/>
      <c r="H142" t="str">
        <f>IF(D142="","",XLOOKUP(D142,FX!$A$7:$A$100,FX!$C$7:$C$100,1))</f>
        <v/>
      </c>
      <c r="I142" s="2" t="str">
        <f t="shared" si="30"/>
        <v/>
      </c>
      <c r="J142" s="2" t="str">
        <f t="shared" si="31"/>
        <v/>
      </c>
      <c r="K142" s="2" t="str">
        <f t="shared" si="32"/>
        <v/>
      </c>
      <c r="N142" s="3">
        <f t="shared" si="33"/>
        <v>0</v>
      </c>
      <c r="O142" s="2">
        <f t="shared" si="34"/>
        <v>0</v>
      </c>
      <c r="Q142" s="2"/>
      <c r="S142" s="2" t="str">
        <f t="shared" si="35"/>
        <v/>
      </c>
      <c r="T142" s="2" t="str">
        <f t="shared" si="36"/>
        <v/>
      </c>
      <c r="U142" s="3"/>
      <c r="V142" s="3"/>
      <c r="Y142" s="2" t="str">
        <f>IF(T142="","",T142*(1-IF(U142="",Settings!$B$7,U142))*(1-IF(V142="",Settings!$B$6,V142)))</f>
        <v/>
      </c>
      <c r="Z142" s="3"/>
      <c r="AA142" s="3"/>
      <c r="AC142" s="2" t="str">
        <f>IF(Y142="","",Y142*IF(Z142="",Settings!$B$4,Z142) + Y142*IF(AA142="",Settings!$B$5,AA142) + R142*IF(AB142="",Settings!$B$6,AB142))</f>
        <v/>
      </c>
      <c r="AD142" s="2" t="str">
        <f t="shared" si="37"/>
        <v/>
      </c>
      <c r="AE142" s="2" t="str">
        <f t="shared" si="38"/>
        <v/>
      </c>
      <c r="AF142" s="3" t="e">
        <f t="shared" si="39"/>
        <v>#VALUE!</v>
      </c>
      <c r="AG142" t="e">
        <f t="shared" si="40"/>
        <v>#VALUE!</v>
      </c>
      <c r="AI142" s="2"/>
      <c r="AJ142" t="str">
        <f t="shared" si="41"/>
        <v/>
      </c>
      <c r="AK142" t="e">
        <f t="shared" si="42"/>
        <v>#VALUE!</v>
      </c>
      <c r="AL142" s="3"/>
      <c r="AM142" t="str">
        <f t="shared" si="43"/>
        <v/>
      </c>
      <c r="AN142" s="2" t="str">
        <f t="shared" si="44"/>
        <v/>
      </c>
      <c r="AO142" t="e">
        <f>IF(AF142="","",IF(AF142&lt;Settings!$B$8,"ROMI below target",IF(AND(Settings!$B$16&lt;&gt;"",AE142&gt;Settings!$B$16),"CAC above allowable",IF(AND(Settings!$B$10&lt;&gt;"",AG142&lt;Settings!$B$10),"Low MER","OK"))))</f>
        <v>#VALUE!</v>
      </c>
    </row>
    <row r="143" spans="5:41" x14ac:dyDescent="0.3">
      <c r="E143" s="2"/>
      <c r="F143" s="2"/>
      <c r="G143" s="2"/>
      <c r="H143" t="str">
        <f>IF(D143="","",XLOOKUP(D143,FX!$A$7:$A$100,FX!$C$7:$C$100,1))</f>
        <v/>
      </c>
      <c r="I143" s="2" t="str">
        <f t="shared" si="30"/>
        <v/>
      </c>
      <c r="J143" s="2" t="str">
        <f t="shared" si="31"/>
        <v/>
      </c>
      <c r="K143" s="2" t="str">
        <f t="shared" si="32"/>
        <v/>
      </c>
      <c r="N143" s="3">
        <f t="shared" si="33"/>
        <v>0</v>
      </c>
      <c r="O143" s="2">
        <f t="shared" si="34"/>
        <v>0</v>
      </c>
      <c r="Q143" s="2"/>
      <c r="S143" s="2" t="str">
        <f t="shared" si="35"/>
        <v/>
      </c>
      <c r="T143" s="2" t="str">
        <f t="shared" si="36"/>
        <v/>
      </c>
      <c r="U143" s="3"/>
      <c r="V143" s="3"/>
      <c r="Y143" s="2" t="str">
        <f>IF(T143="","",T143*(1-IF(U143="",Settings!$B$7,U143))*(1-IF(V143="",Settings!$B$6,V143)))</f>
        <v/>
      </c>
      <c r="Z143" s="3"/>
      <c r="AA143" s="3"/>
      <c r="AC143" s="2" t="str">
        <f>IF(Y143="","",Y143*IF(Z143="",Settings!$B$4,Z143) + Y143*IF(AA143="",Settings!$B$5,AA143) + R143*IF(AB143="",Settings!$B$6,AB143))</f>
        <v/>
      </c>
      <c r="AD143" s="2" t="str">
        <f t="shared" si="37"/>
        <v/>
      </c>
      <c r="AE143" s="2" t="str">
        <f t="shared" si="38"/>
        <v/>
      </c>
      <c r="AF143" s="3" t="e">
        <f t="shared" si="39"/>
        <v>#VALUE!</v>
      </c>
      <c r="AG143" t="e">
        <f t="shared" si="40"/>
        <v>#VALUE!</v>
      </c>
      <c r="AI143" s="2"/>
      <c r="AJ143" t="str">
        <f t="shared" si="41"/>
        <v/>
      </c>
      <c r="AK143" t="e">
        <f t="shared" si="42"/>
        <v>#VALUE!</v>
      </c>
      <c r="AL143" s="3"/>
      <c r="AM143" t="str">
        <f t="shared" si="43"/>
        <v/>
      </c>
      <c r="AN143" s="2" t="str">
        <f t="shared" si="44"/>
        <v/>
      </c>
      <c r="AO143" t="e">
        <f>IF(AF143="","",IF(AF143&lt;Settings!$B$8,"ROMI below target",IF(AND(Settings!$B$16&lt;&gt;"",AE143&gt;Settings!$B$16),"CAC above allowable",IF(AND(Settings!$B$10&lt;&gt;"",AG143&lt;Settings!$B$10),"Low MER","OK"))))</f>
        <v>#VALUE!</v>
      </c>
    </row>
    <row r="144" spans="5:41" x14ac:dyDescent="0.3">
      <c r="E144" s="2"/>
      <c r="F144" s="2"/>
      <c r="G144" s="2"/>
      <c r="H144" t="str">
        <f>IF(D144="","",XLOOKUP(D144,FX!$A$7:$A$100,FX!$C$7:$C$100,1))</f>
        <v/>
      </c>
      <c r="I144" s="2" t="str">
        <f t="shared" si="30"/>
        <v/>
      </c>
      <c r="J144" s="2" t="str">
        <f t="shared" si="31"/>
        <v/>
      </c>
      <c r="K144" s="2" t="str">
        <f t="shared" si="32"/>
        <v/>
      </c>
      <c r="N144" s="3">
        <f t="shared" si="33"/>
        <v>0</v>
      </c>
      <c r="O144" s="2">
        <f t="shared" si="34"/>
        <v>0</v>
      </c>
      <c r="Q144" s="2"/>
      <c r="S144" s="2" t="str">
        <f t="shared" si="35"/>
        <v/>
      </c>
      <c r="T144" s="2" t="str">
        <f t="shared" si="36"/>
        <v/>
      </c>
      <c r="U144" s="3"/>
      <c r="V144" s="3"/>
      <c r="Y144" s="2" t="str">
        <f>IF(T144="","",T144*(1-IF(U144="",Settings!$B$7,U144))*(1-IF(V144="",Settings!$B$6,V144)))</f>
        <v/>
      </c>
      <c r="Z144" s="3"/>
      <c r="AA144" s="3"/>
      <c r="AC144" s="2" t="str">
        <f>IF(Y144="","",Y144*IF(Z144="",Settings!$B$4,Z144) + Y144*IF(AA144="",Settings!$B$5,AA144) + R144*IF(AB144="",Settings!$B$6,AB144))</f>
        <v/>
      </c>
      <c r="AD144" s="2" t="str">
        <f t="shared" si="37"/>
        <v/>
      </c>
      <c r="AE144" s="2" t="str">
        <f t="shared" si="38"/>
        <v/>
      </c>
      <c r="AF144" s="3" t="e">
        <f t="shared" si="39"/>
        <v>#VALUE!</v>
      </c>
      <c r="AG144" t="e">
        <f t="shared" si="40"/>
        <v>#VALUE!</v>
      </c>
      <c r="AI144" s="2"/>
      <c r="AJ144" t="str">
        <f t="shared" si="41"/>
        <v/>
      </c>
      <c r="AK144" t="e">
        <f t="shared" si="42"/>
        <v>#VALUE!</v>
      </c>
      <c r="AL144" s="3"/>
      <c r="AM144" t="str">
        <f t="shared" si="43"/>
        <v/>
      </c>
      <c r="AN144" s="2" t="str">
        <f t="shared" si="44"/>
        <v/>
      </c>
      <c r="AO144" t="e">
        <f>IF(AF144="","",IF(AF144&lt;Settings!$B$8,"ROMI below target",IF(AND(Settings!$B$16&lt;&gt;"",AE144&gt;Settings!$B$16),"CAC above allowable",IF(AND(Settings!$B$10&lt;&gt;"",AG144&lt;Settings!$B$10),"Low MER","OK"))))</f>
        <v>#VALUE!</v>
      </c>
    </row>
    <row r="145" spans="5:41" x14ac:dyDescent="0.3">
      <c r="E145" s="2"/>
      <c r="F145" s="2"/>
      <c r="G145" s="2"/>
      <c r="H145" t="str">
        <f>IF(D145="","",XLOOKUP(D145,FX!$A$7:$A$100,FX!$C$7:$C$100,1))</f>
        <v/>
      </c>
      <c r="I145" s="2" t="str">
        <f t="shared" si="30"/>
        <v/>
      </c>
      <c r="J145" s="2" t="str">
        <f t="shared" si="31"/>
        <v/>
      </c>
      <c r="K145" s="2" t="str">
        <f t="shared" si="32"/>
        <v/>
      </c>
      <c r="N145" s="3">
        <f t="shared" si="33"/>
        <v>0</v>
      </c>
      <c r="O145" s="2">
        <f t="shared" si="34"/>
        <v>0</v>
      </c>
      <c r="Q145" s="2"/>
      <c r="S145" s="2" t="str">
        <f t="shared" si="35"/>
        <v/>
      </c>
      <c r="T145" s="2" t="str">
        <f t="shared" si="36"/>
        <v/>
      </c>
      <c r="U145" s="3"/>
      <c r="V145" s="3"/>
      <c r="Y145" s="2" t="str">
        <f>IF(T145="","",T145*(1-IF(U145="",Settings!$B$7,U145))*(1-IF(V145="",Settings!$B$6,V145)))</f>
        <v/>
      </c>
      <c r="Z145" s="3"/>
      <c r="AA145" s="3"/>
      <c r="AC145" s="2" t="str">
        <f>IF(Y145="","",Y145*IF(Z145="",Settings!$B$4,Z145) + Y145*IF(AA145="",Settings!$B$5,AA145) + R145*IF(AB145="",Settings!$B$6,AB145))</f>
        <v/>
      </c>
      <c r="AD145" s="2" t="str">
        <f t="shared" si="37"/>
        <v/>
      </c>
      <c r="AE145" s="2" t="str">
        <f t="shared" si="38"/>
        <v/>
      </c>
      <c r="AF145" s="3" t="e">
        <f t="shared" si="39"/>
        <v>#VALUE!</v>
      </c>
      <c r="AG145" t="e">
        <f t="shared" si="40"/>
        <v>#VALUE!</v>
      </c>
      <c r="AI145" s="2"/>
      <c r="AJ145" t="str">
        <f t="shared" si="41"/>
        <v/>
      </c>
      <c r="AK145" t="e">
        <f t="shared" si="42"/>
        <v>#VALUE!</v>
      </c>
      <c r="AL145" s="3"/>
      <c r="AM145" t="str">
        <f t="shared" si="43"/>
        <v/>
      </c>
      <c r="AN145" s="2" t="str">
        <f t="shared" si="44"/>
        <v/>
      </c>
      <c r="AO145" t="e">
        <f>IF(AF145="","",IF(AF145&lt;Settings!$B$8,"ROMI below target",IF(AND(Settings!$B$16&lt;&gt;"",AE145&gt;Settings!$B$16),"CAC above allowable",IF(AND(Settings!$B$10&lt;&gt;"",AG145&lt;Settings!$B$10),"Low MER","OK"))))</f>
        <v>#VALUE!</v>
      </c>
    </row>
    <row r="146" spans="5:41" x14ac:dyDescent="0.3">
      <c r="E146" s="2"/>
      <c r="F146" s="2"/>
      <c r="G146" s="2"/>
      <c r="H146" t="str">
        <f>IF(D146="","",XLOOKUP(D146,FX!$A$7:$A$100,FX!$C$7:$C$100,1))</f>
        <v/>
      </c>
      <c r="I146" s="2" t="str">
        <f t="shared" si="30"/>
        <v/>
      </c>
      <c r="J146" s="2" t="str">
        <f t="shared" si="31"/>
        <v/>
      </c>
      <c r="K146" s="2" t="str">
        <f t="shared" si="32"/>
        <v/>
      </c>
      <c r="N146" s="3">
        <f t="shared" si="33"/>
        <v>0</v>
      </c>
      <c r="O146" s="2">
        <f t="shared" si="34"/>
        <v>0</v>
      </c>
      <c r="Q146" s="2"/>
      <c r="S146" s="2" t="str">
        <f t="shared" si="35"/>
        <v/>
      </c>
      <c r="T146" s="2" t="str">
        <f t="shared" si="36"/>
        <v/>
      </c>
      <c r="U146" s="3"/>
      <c r="V146" s="3"/>
      <c r="Y146" s="2" t="str">
        <f>IF(T146="","",T146*(1-IF(U146="",Settings!$B$7,U146))*(1-IF(V146="",Settings!$B$6,V146)))</f>
        <v/>
      </c>
      <c r="Z146" s="3"/>
      <c r="AA146" s="3"/>
      <c r="AC146" s="2" t="str">
        <f>IF(Y146="","",Y146*IF(Z146="",Settings!$B$4,Z146) + Y146*IF(AA146="",Settings!$B$5,AA146) + R146*IF(AB146="",Settings!$B$6,AB146))</f>
        <v/>
      </c>
      <c r="AD146" s="2" t="str">
        <f t="shared" si="37"/>
        <v/>
      </c>
      <c r="AE146" s="2" t="str">
        <f t="shared" si="38"/>
        <v/>
      </c>
      <c r="AF146" s="3" t="e">
        <f t="shared" si="39"/>
        <v>#VALUE!</v>
      </c>
      <c r="AG146" t="e">
        <f t="shared" si="40"/>
        <v>#VALUE!</v>
      </c>
      <c r="AI146" s="2"/>
      <c r="AJ146" t="str">
        <f t="shared" si="41"/>
        <v/>
      </c>
      <c r="AK146" t="e">
        <f t="shared" si="42"/>
        <v>#VALUE!</v>
      </c>
      <c r="AL146" s="3"/>
      <c r="AM146" t="str">
        <f t="shared" si="43"/>
        <v/>
      </c>
      <c r="AN146" s="2" t="str">
        <f t="shared" si="44"/>
        <v/>
      </c>
      <c r="AO146" t="e">
        <f>IF(AF146="","",IF(AF146&lt;Settings!$B$8,"ROMI below target",IF(AND(Settings!$B$16&lt;&gt;"",AE146&gt;Settings!$B$16),"CAC above allowable",IF(AND(Settings!$B$10&lt;&gt;"",AG146&lt;Settings!$B$10),"Low MER","OK"))))</f>
        <v>#VALUE!</v>
      </c>
    </row>
    <row r="147" spans="5:41" x14ac:dyDescent="0.3">
      <c r="E147" s="2"/>
      <c r="F147" s="2"/>
      <c r="G147" s="2"/>
      <c r="H147" t="str">
        <f>IF(D147="","",XLOOKUP(D147,FX!$A$7:$A$100,FX!$C$7:$C$100,1))</f>
        <v/>
      </c>
      <c r="I147" s="2" t="str">
        <f t="shared" si="30"/>
        <v/>
      </c>
      <c r="J147" s="2" t="str">
        <f t="shared" si="31"/>
        <v/>
      </c>
      <c r="K147" s="2" t="str">
        <f t="shared" si="32"/>
        <v/>
      </c>
      <c r="N147" s="3">
        <f t="shared" si="33"/>
        <v>0</v>
      </c>
      <c r="O147" s="2">
        <f t="shared" si="34"/>
        <v>0</v>
      </c>
      <c r="Q147" s="2"/>
      <c r="S147" s="2" t="str">
        <f t="shared" si="35"/>
        <v/>
      </c>
      <c r="T147" s="2" t="str">
        <f t="shared" si="36"/>
        <v/>
      </c>
      <c r="U147" s="3"/>
      <c r="V147" s="3"/>
      <c r="Y147" s="2" t="str">
        <f>IF(T147="","",T147*(1-IF(U147="",Settings!$B$7,U147))*(1-IF(V147="",Settings!$B$6,V147)))</f>
        <v/>
      </c>
      <c r="Z147" s="3"/>
      <c r="AA147" s="3"/>
      <c r="AC147" s="2" t="str">
        <f>IF(Y147="","",Y147*IF(Z147="",Settings!$B$4,Z147) + Y147*IF(AA147="",Settings!$B$5,AA147) + R147*IF(AB147="",Settings!$B$6,AB147))</f>
        <v/>
      </c>
      <c r="AD147" s="2" t="str">
        <f t="shared" si="37"/>
        <v/>
      </c>
      <c r="AE147" s="2" t="str">
        <f t="shared" si="38"/>
        <v/>
      </c>
      <c r="AF147" s="3" t="e">
        <f t="shared" si="39"/>
        <v>#VALUE!</v>
      </c>
      <c r="AG147" t="e">
        <f t="shared" si="40"/>
        <v>#VALUE!</v>
      </c>
      <c r="AI147" s="2"/>
      <c r="AJ147" t="str">
        <f t="shared" si="41"/>
        <v/>
      </c>
      <c r="AK147" t="e">
        <f t="shared" si="42"/>
        <v>#VALUE!</v>
      </c>
      <c r="AL147" s="3"/>
      <c r="AM147" t="str">
        <f t="shared" si="43"/>
        <v/>
      </c>
      <c r="AN147" s="2" t="str">
        <f t="shared" si="44"/>
        <v/>
      </c>
      <c r="AO147" t="e">
        <f>IF(AF147="","",IF(AF147&lt;Settings!$B$8,"ROMI below target",IF(AND(Settings!$B$16&lt;&gt;"",AE147&gt;Settings!$B$16),"CAC above allowable",IF(AND(Settings!$B$10&lt;&gt;"",AG147&lt;Settings!$B$10),"Low MER","OK"))))</f>
        <v>#VALUE!</v>
      </c>
    </row>
    <row r="148" spans="5:41" x14ac:dyDescent="0.3">
      <c r="E148" s="2"/>
      <c r="F148" s="2"/>
      <c r="G148" s="2"/>
      <c r="H148" t="str">
        <f>IF(D148="","",XLOOKUP(D148,FX!$A$7:$A$100,FX!$C$7:$C$100,1))</f>
        <v/>
      </c>
      <c r="I148" s="2" t="str">
        <f t="shared" si="30"/>
        <v/>
      </c>
      <c r="J148" s="2" t="str">
        <f t="shared" si="31"/>
        <v/>
      </c>
      <c r="K148" s="2" t="str">
        <f t="shared" si="32"/>
        <v/>
      </c>
      <c r="N148" s="3">
        <f t="shared" si="33"/>
        <v>0</v>
      </c>
      <c r="O148" s="2">
        <f t="shared" si="34"/>
        <v>0</v>
      </c>
      <c r="Q148" s="2"/>
      <c r="S148" s="2" t="str">
        <f t="shared" si="35"/>
        <v/>
      </c>
      <c r="T148" s="2" t="str">
        <f t="shared" si="36"/>
        <v/>
      </c>
      <c r="U148" s="3"/>
      <c r="V148" s="3"/>
      <c r="Y148" s="2" t="str">
        <f>IF(T148="","",T148*(1-IF(U148="",Settings!$B$7,U148))*(1-IF(V148="",Settings!$B$6,V148)))</f>
        <v/>
      </c>
      <c r="Z148" s="3"/>
      <c r="AA148" s="3"/>
      <c r="AC148" s="2" t="str">
        <f>IF(Y148="","",Y148*IF(Z148="",Settings!$B$4,Z148) + Y148*IF(AA148="",Settings!$B$5,AA148) + R148*IF(AB148="",Settings!$B$6,AB148))</f>
        <v/>
      </c>
      <c r="AD148" s="2" t="str">
        <f t="shared" si="37"/>
        <v/>
      </c>
      <c r="AE148" s="2" t="str">
        <f t="shared" si="38"/>
        <v/>
      </c>
      <c r="AF148" s="3" t="e">
        <f t="shared" si="39"/>
        <v>#VALUE!</v>
      </c>
      <c r="AG148" t="e">
        <f t="shared" si="40"/>
        <v>#VALUE!</v>
      </c>
      <c r="AI148" s="2"/>
      <c r="AJ148" t="str">
        <f t="shared" si="41"/>
        <v/>
      </c>
      <c r="AK148" t="e">
        <f t="shared" si="42"/>
        <v>#VALUE!</v>
      </c>
      <c r="AL148" s="3"/>
      <c r="AM148" t="str">
        <f t="shared" si="43"/>
        <v/>
      </c>
      <c r="AN148" s="2" t="str">
        <f t="shared" si="44"/>
        <v/>
      </c>
      <c r="AO148" t="e">
        <f>IF(AF148="","",IF(AF148&lt;Settings!$B$8,"ROMI below target",IF(AND(Settings!$B$16&lt;&gt;"",AE148&gt;Settings!$B$16),"CAC above allowable",IF(AND(Settings!$B$10&lt;&gt;"",AG148&lt;Settings!$B$10),"Low MER","OK"))))</f>
        <v>#VALUE!</v>
      </c>
    </row>
    <row r="149" spans="5:41" x14ac:dyDescent="0.3">
      <c r="E149" s="2"/>
      <c r="F149" s="2"/>
      <c r="G149" s="2"/>
      <c r="H149" t="str">
        <f>IF(D149="","",XLOOKUP(D149,FX!$A$7:$A$100,FX!$C$7:$C$100,1))</f>
        <v/>
      </c>
      <c r="I149" s="2" t="str">
        <f t="shared" si="30"/>
        <v/>
      </c>
      <c r="J149" s="2" t="str">
        <f t="shared" si="31"/>
        <v/>
      </c>
      <c r="K149" s="2" t="str">
        <f t="shared" si="32"/>
        <v/>
      </c>
      <c r="N149" s="3">
        <f t="shared" si="33"/>
        <v>0</v>
      </c>
      <c r="O149" s="2">
        <f t="shared" si="34"/>
        <v>0</v>
      </c>
      <c r="Q149" s="2"/>
      <c r="S149" s="2" t="str">
        <f t="shared" si="35"/>
        <v/>
      </c>
      <c r="T149" s="2" t="str">
        <f t="shared" si="36"/>
        <v/>
      </c>
      <c r="U149" s="3"/>
      <c r="V149" s="3"/>
      <c r="Y149" s="2" t="str">
        <f>IF(T149="","",T149*(1-IF(U149="",Settings!$B$7,U149))*(1-IF(V149="",Settings!$B$6,V149)))</f>
        <v/>
      </c>
      <c r="Z149" s="3"/>
      <c r="AA149" s="3"/>
      <c r="AC149" s="2" t="str">
        <f>IF(Y149="","",Y149*IF(Z149="",Settings!$B$4,Z149) + Y149*IF(AA149="",Settings!$B$5,AA149) + R149*IF(AB149="",Settings!$B$6,AB149))</f>
        <v/>
      </c>
      <c r="AD149" s="2" t="str">
        <f t="shared" si="37"/>
        <v/>
      </c>
      <c r="AE149" s="2" t="str">
        <f t="shared" si="38"/>
        <v/>
      </c>
      <c r="AF149" s="3" t="e">
        <f t="shared" si="39"/>
        <v>#VALUE!</v>
      </c>
      <c r="AG149" t="e">
        <f t="shared" si="40"/>
        <v>#VALUE!</v>
      </c>
      <c r="AI149" s="2"/>
      <c r="AJ149" t="str">
        <f t="shared" si="41"/>
        <v/>
      </c>
      <c r="AK149" t="e">
        <f t="shared" si="42"/>
        <v>#VALUE!</v>
      </c>
      <c r="AL149" s="3"/>
      <c r="AM149" t="str">
        <f t="shared" si="43"/>
        <v/>
      </c>
      <c r="AN149" s="2" t="str">
        <f t="shared" si="44"/>
        <v/>
      </c>
      <c r="AO149" t="e">
        <f>IF(AF149="","",IF(AF149&lt;Settings!$B$8,"ROMI below target",IF(AND(Settings!$B$16&lt;&gt;"",AE149&gt;Settings!$B$16),"CAC above allowable",IF(AND(Settings!$B$10&lt;&gt;"",AG149&lt;Settings!$B$10),"Low MER","OK"))))</f>
        <v>#VALUE!</v>
      </c>
    </row>
    <row r="150" spans="5:41" x14ac:dyDescent="0.3">
      <c r="E150" s="2"/>
      <c r="F150" s="2"/>
      <c r="G150" s="2"/>
      <c r="H150" t="str">
        <f>IF(D150="","",XLOOKUP(D150,FX!$A$7:$A$100,FX!$C$7:$C$100,1))</f>
        <v/>
      </c>
      <c r="I150" s="2" t="str">
        <f t="shared" si="30"/>
        <v/>
      </c>
      <c r="J150" s="2" t="str">
        <f t="shared" si="31"/>
        <v/>
      </c>
      <c r="K150" s="2" t="str">
        <f t="shared" si="32"/>
        <v/>
      </c>
      <c r="N150" s="3">
        <f t="shared" si="33"/>
        <v>0</v>
      </c>
      <c r="O150" s="2">
        <f t="shared" si="34"/>
        <v>0</v>
      </c>
      <c r="Q150" s="2"/>
      <c r="S150" s="2" t="str">
        <f t="shared" si="35"/>
        <v/>
      </c>
      <c r="T150" s="2" t="str">
        <f t="shared" si="36"/>
        <v/>
      </c>
      <c r="U150" s="3"/>
      <c r="V150" s="3"/>
      <c r="Y150" s="2" t="str">
        <f>IF(T150="","",T150*(1-IF(U150="",Settings!$B$7,U150))*(1-IF(V150="",Settings!$B$6,V150)))</f>
        <v/>
      </c>
      <c r="Z150" s="3"/>
      <c r="AA150" s="3"/>
      <c r="AC150" s="2" t="str">
        <f>IF(Y150="","",Y150*IF(Z150="",Settings!$B$4,Z150) + Y150*IF(AA150="",Settings!$B$5,AA150) + R150*IF(AB150="",Settings!$B$6,AB150))</f>
        <v/>
      </c>
      <c r="AD150" s="2" t="str">
        <f t="shared" si="37"/>
        <v/>
      </c>
      <c r="AE150" s="2" t="str">
        <f t="shared" si="38"/>
        <v/>
      </c>
      <c r="AF150" s="3" t="e">
        <f t="shared" si="39"/>
        <v>#VALUE!</v>
      </c>
      <c r="AG150" t="e">
        <f t="shared" si="40"/>
        <v>#VALUE!</v>
      </c>
      <c r="AI150" s="2"/>
      <c r="AJ150" t="str">
        <f t="shared" si="41"/>
        <v/>
      </c>
      <c r="AK150" t="e">
        <f t="shared" si="42"/>
        <v>#VALUE!</v>
      </c>
      <c r="AL150" s="3"/>
      <c r="AM150" t="str">
        <f t="shared" si="43"/>
        <v/>
      </c>
      <c r="AN150" s="2" t="str">
        <f t="shared" si="44"/>
        <v/>
      </c>
      <c r="AO150" t="e">
        <f>IF(AF150="","",IF(AF150&lt;Settings!$B$8,"ROMI below target",IF(AND(Settings!$B$16&lt;&gt;"",AE150&gt;Settings!$B$16),"CAC above allowable",IF(AND(Settings!$B$10&lt;&gt;"",AG150&lt;Settings!$B$10),"Low MER","OK"))))</f>
        <v>#VALUE!</v>
      </c>
    </row>
    <row r="151" spans="5:41" x14ac:dyDescent="0.3">
      <c r="E151" s="2"/>
      <c r="F151" s="2"/>
      <c r="G151" s="2"/>
      <c r="H151" t="str">
        <f>IF(D151="","",XLOOKUP(D151,FX!$A$7:$A$100,FX!$C$7:$C$100,1))</f>
        <v/>
      </c>
      <c r="I151" s="2" t="str">
        <f t="shared" si="30"/>
        <v/>
      </c>
      <c r="J151" s="2" t="str">
        <f t="shared" si="31"/>
        <v/>
      </c>
      <c r="K151" s="2" t="str">
        <f t="shared" si="32"/>
        <v/>
      </c>
      <c r="N151" s="3">
        <f t="shared" si="33"/>
        <v>0</v>
      </c>
      <c r="O151" s="2">
        <f t="shared" si="34"/>
        <v>0</v>
      </c>
      <c r="Q151" s="2"/>
      <c r="S151" s="2" t="str">
        <f t="shared" si="35"/>
        <v/>
      </c>
      <c r="T151" s="2" t="str">
        <f t="shared" si="36"/>
        <v/>
      </c>
      <c r="U151" s="3"/>
      <c r="V151" s="3"/>
      <c r="Y151" s="2" t="str">
        <f>IF(T151="","",T151*(1-IF(U151="",Settings!$B$7,U151))*(1-IF(V151="",Settings!$B$6,V151)))</f>
        <v/>
      </c>
      <c r="Z151" s="3"/>
      <c r="AA151" s="3"/>
      <c r="AC151" s="2" t="str">
        <f>IF(Y151="","",Y151*IF(Z151="",Settings!$B$4,Z151) + Y151*IF(AA151="",Settings!$B$5,AA151) + R151*IF(AB151="",Settings!$B$6,AB151))</f>
        <v/>
      </c>
      <c r="AD151" s="2" t="str">
        <f t="shared" si="37"/>
        <v/>
      </c>
      <c r="AE151" s="2" t="str">
        <f t="shared" si="38"/>
        <v/>
      </c>
      <c r="AF151" s="3" t="e">
        <f t="shared" si="39"/>
        <v>#VALUE!</v>
      </c>
      <c r="AG151" t="e">
        <f t="shared" si="40"/>
        <v>#VALUE!</v>
      </c>
      <c r="AI151" s="2"/>
      <c r="AJ151" t="str">
        <f t="shared" si="41"/>
        <v/>
      </c>
      <c r="AK151" t="e">
        <f t="shared" si="42"/>
        <v>#VALUE!</v>
      </c>
      <c r="AL151" s="3"/>
      <c r="AM151" t="str">
        <f t="shared" si="43"/>
        <v/>
      </c>
      <c r="AN151" s="2" t="str">
        <f t="shared" si="44"/>
        <v/>
      </c>
      <c r="AO151" t="e">
        <f>IF(AF151="","",IF(AF151&lt;Settings!$B$8,"ROMI below target",IF(AND(Settings!$B$16&lt;&gt;"",AE151&gt;Settings!$B$16),"CAC above allowable",IF(AND(Settings!$B$10&lt;&gt;"",AG151&lt;Settings!$B$10),"Low MER","OK"))))</f>
        <v>#VALUE!</v>
      </c>
    </row>
    <row r="152" spans="5:41" x14ac:dyDescent="0.3">
      <c r="E152" s="2"/>
      <c r="F152" s="2"/>
      <c r="G152" s="2"/>
      <c r="H152" t="str">
        <f>IF(D152="","",XLOOKUP(D152,FX!$A$7:$A$100,FX!$C$7:$C$100,1))</f>
        <v/>
      </c>
      <c r="I152" s="2" t="str">
        <f t="shared" si="30"/>
        <v/>
      </c>
      <c r="J152" s="2" t="str">
        <f t="shared" si="31"/>
        <v/>
      </c>
      <c r="K152" s="2" t="str">
        <f t="shared" si="32"/>
        <v/>
      </c>
      <c r="N152" s="3">
        <f t="shared" si="33"/>
        <v>0</v>
      </c>
      <c r="O152" s="2">
        <f t="shared" si="34"/>
        <v>0</v>
      </c>
      <c r="Q152" s="2"/>
      <c r="S152" s="2" t="str">
        <f t="shared" si="35"/>
        <v/>
      </c>
      <c r="T152" s="2" t="str">
        <f t="shared" si="36"/>
        <v/>
      </c>
      <c r="U152" s="3"/>
      <c r="V152" s="3"/>
      <c r="Y152" s="2" t="str">
        <f>IF(T152="","",T152*(1-IF(U152="",Settings!$B$7,U152))*(1-IF(V152="",Settings!$B$6,V152)))</f>
        <v/>
      </c>
      <c r="Z152" s="3"/>
      <c r="AA152" s="3"/>
      <c r="AC152" s="2" t="str">
        <f>IF(Y152="","",Y152*IF(Z152="",Settings!$B$4,Z152) + Y152*IF(AA152="",Settings!$B$5,AA152) + R152*IF(AB152="",Settings!$B$6,AB152))</f>
        <v/>
      </c>
      <c r="AD152" s="2" t="str">
        <f t="shared" si="37"/>
        <v/>
      </c>
      <c r="AE152" s="2" t="str">
        <f t="shared" si="38"/>
        <v/>
      </c>
      <c r="AF152" s="3" t="e">
        <f t="shared" si="39"/>
        <v>#VALUE!</v>
      </c>
      <c r="AG152" t="e">
        <f t="shared" si="40"/>
        <v>#VALUE!</v>
      </c>
      <c r="AI152" s="2"/>
      <c r="AJ152" t="str">
        <f t="shared" si="41"/>
        <v/>
      </c>
      <c r="AK152" t="e">
        <f t="shared" si="42"/>
        <v>#VALUE!</v>
      </c>
      <c r="AL152" s="3"/>
      <c r="AM152" t="str">
        <f t="shared" si="43"/>
        <v/>
      </c>
      <c r="AN152" s="2" t="str">
        <f t="shared" si="44"/>
        <v/>
      </c>
      <c r="AO152" t="e">
        <f>IF(AF152="","",IF(AF152&lt;Settings!$B$8,"ROMI below target",IF(AND(Settings!$B$16&lt;&gt;"",AE152&gt;Settings!$B$16),"CAC above allowable",IF(AND(Settings!$B$10&lt;&gt;"",AG152&lt;Settings!$B$10),"Low MER","OK"))))</f>
        <v>#VALUE!</v>
      </c>
    </row>
    <row r="153" spans="5:41" x14ac:dyDescent="0.3">
      <c r="E153" s="2"/>
      <c r="F153" s="2"/>
      <c r="G153" s="2"/>
      <c r="H153" t="str">
        <f>IF(D153="","",XLOOKUP(D153,FX!$A$7:$A$100,FX!$C$7:$C$100,1))</f>
        <v/>
      </c>
      <c r="I153" s="2" t="str">
        <f t="shared" si="30"/>
        <v/>
      </c>
      <c r="J153" s="2" t="str">
        <f t="shared" si="31"/>
        <v/>
      </c>
      <c r="K153" s="2" t="str">
        <f t="shared" si="32"/>
        <v/>
      </c>
      <c r="N153" s="3">
        <f t="shared" si="33"/>
        <v>0</v>
      </c>
      <c r="O153" s="2">
        <f t="shared" si="34"/>
        <v>0</v>
      </c>
      <c r="Q153" s="2"/>
      <c r="S153" s="2" t="str">
        <f t="shared" si="35"/>
        <v/>
      </c>
      <c r="T153" s="2" t="str">
        <f t="shared" si="36"/>
        <v/>
      </c>
      <c r="U153" s="3"/>
      <c r="V153" s="3"/>
      <c r="Y153" s="2" t="str">
        <f>IF(T153="","",T153*(1-IF(U153="",Settings!$B$7,U153))*(1-IF(V153="",Settings!$B$6,V153)))</f>
        <v/>
      </c>
      <c r="Z153" s="3"/>
      <c r="AA153" s="3"/>
      <c r="AC153" s="2" t="str">
        <f>IF(Y153="","",Y153*IF(Z153="",Settings!$B$4,Z153) + Y153*IF(AA153="",Settings!$B$5,AA153) + R153*IF(AB153="",Settings!$B$6,AB153))</f>
        <v/>
      </c>
      <c r="AD153" s="2" t="str">
        <f t="shared" si="37"/>
        <v/>
      </c>
      <c r="AE153" s="2" t="str">
        <f t="shared" si="38"/>
        <v/>
      </c>
      <c r="AF153" s="3" t="e">
        <f t="shared" si="39"/>
        <v>#VALUE!</v>
      </c>
      <c r="AG153" t="e">
        <f t="shared" si="40"/>
        <v>#VALUE!</v>
      </c>
      <c r="AI153" s="2"/>
      <c r="AJ153" t="str">
        <f t="shared" si="41"/>
        <v/>
      </c>
      <c r="AK153" t="e">
        <f t="shared" si="42"/>
        <v>#VALUE!</v>
      </c>
      <c r="AL153" s="3"/>
      <c r="AM153" t="str">
        <f t="shared" si="43"/>
        <v/>
      </c>
      <c r="AN153" s="2" t="str">
        <f t="shared" si="44"/>
        <v/>
      </c>
      <c r="AO153" t="e">
        <f>IF(AF153="","",IF(AF153&lt;Settings!$B$8,"ROMI below target",IF(AND(Settings!$B$16&lt;&gt;"",AE153&gt;Settings!$B$16),"CAC above allowable",IF(AND(Settings!$B$10&lt;&gt;"",AG153&lt;Settings!$B$10),"Low MER","OK"))))</f>
        <v>#VALUE!</v>
      </c>
    </row>
    <row r="154" spans="5:41" x14ac:dyDescent="0.3">
      <c r="E154" s="2"/>
      <c r="F154" s="2"/>
      <c r="G154" s="2"/>
      <c r="H154" t="str">
        <f>IF(D154="","",XLOOKUP(D154,FX!$A$7:$A$100,FX!$C$7:$C$100,1))</f>
        <v/>
      </c>
      <c r="I154" s="2" t="str">
        <f t="shared" si="30"/>
        <v/>
      </c>
      <c r="J154" s="2" t="str">
        <f t="shared" si="31"/>
        <v/>
      </c>
      <c r="K154" s="2" t="str">
        <f t="shared" si="32"/>
        <v/>
      </c>
      <c r="N154" s="3">
        <f t="shared" si="33"/>
        <v>0</v>
      </c>
      <c r="O154" s="2">
        <f t="shared" si="34"/>
        <v>0</v>
      </c>
      <c r="Q154" s="2"/>
      <c r="S154" s="2" t="str">
        <f t="shared" si="35"/>
        <v/>
      </c>
      <c r="T154" s="2" t="str">
        <f t="shared" si="36"/>
        <v/>
      </c>
      <c r="U154" s="3"/>
      <c r="V154" s="3"/>
      <c r="Y154" s="2" t="str">
        <f>IF(T154="","",T154*(1-IF(U154="",Settings!$B$7,U154))*(1-IF(V154="",Settings!$B$6,V154)))</f>
        <v/>
      </c>
      <c r="Z154" s="3"/>
      <c r="AA154" s="3"/>
      <c r="AC154" s="2" t="str">
        <f>IF(Y154="","",Y154*IF(Z154="",Settings!$B$4,Z154) + Y154*IF(AA154="",Settings!$B$5,AA154) + R154*IF(AB154="",Settings!$B$6,AB154))</f>
        <v/>
      </c>
      <c r="AD154" s="2" t="str">
        <f t="shared" si="37"/>
        <v/>
      </c>
      <c r="AE154" s="2" t="str">
        <f t="shared" si="38"/>
        <v/>
      </c>
      <c r="AF154" s="3" t="e">
        <f t="shared" si="39"/>
        <v>#VALUE!</v>
      </c>
      <c r="AG154" t="e">
        <f t="shared" si="40"/>
        <v>#VALUE!</v>
      </c>
      <c r="AI154" s="2"/>
      <c r="AJ154" t="str">
        <f t="shared" si="41"/>
        <v/>
      </c>
      <c r="AK154" t="e">
        <f t="shared" si="42"/>
        <v>#VALUE!</v>
      </c>
      <c r="AL154" s="3"/>
      <c r="AM154" t="str">
        <f t="shared" si="43"/>
        <v/>
      </c>
      <c r="AN154" s="2" t="str">
        <f t="shared" si="44"/>
        <v/>
      </c>
      <c r="AO154" t="e">
        <f>IF(AF154="","",IF(AF154&lt;Settings!$B$8,"ROMI below target",IF(AND(Settings!$B$16&lt;&gt;"",AE154&gt;Settings!$B$16),"CAC above allowable",IF(AND(Settings!$B$10&lt;&gt;"",AG154&lt;Settings!$B$10),"Low MER","OK"))))</f>
        <v>#VALUE!</v>
      </c>
    </row>
    <row r="155" spans="5:41" x14ac:dyDescent="0.3">
      <c r="E155" s="2"/>
      <c r="F155" s="2"/>
      <c r="G155" s="2"/>
      <c r="H155" t="str">
        <f>IF(D155="","",XLOOKUP(D155,FX!$A$7:$A$100,FX!$C$7:$C$100,1))</f>
        <v/>
      </c>
      <c r="I155" s="2" t="str">
        <f t="shared" si="30"/>
        <v/>
      </c>
      <c r="J155" s="2" t="str">
        <f t="shared" si="31"/>
        <v/>
      </c>
      <c r="K155" s="2" t="str">
        <f t="shared" si="32"/>
        <v/>
      </c>
      <c r="N155" s="3">
        <f t="shared" si="33"/>
        <v>0</v>
      </c>
      <c r="O155" s="2">
        <f t="shared" si="34"/>
        <v>0</v>
      </c>
      <c r="Q155" s="2"/>
      <c r="S155" s="2" t="str">
        <f t="shared" si="35"/>
        <v/>
      </c>
      <c r="T155" s="2" t="str">
        <f t="shared" si="36"/>
        <v/>
      </c>
      <c r="U155" s="3"/>
      <c r="V155" s="3"/>
      <c r="Y155" s="2" t="str">
        <f>IF(T155="","",T155*(1-IF(U155="",Settings!$B$7,U155))*(1-IF(V155="",Settings!$B$6,V155)))</f>
        <v/>
      </c>
      <c r="Z155" s="3"/>
      <c r="AA155" s="3"/>
      <c r="AC155" s="2" t="str">
        <f>IF(Y155="","",Y155*IF(Z155="",Settings!$B$4,Z155) + Y155*IF(AA155="",Settings!$B$5,AA155) + R155*IF(AB155="",Settings!$B$6,AB155))</f>
        <v/>
      </c>
      <c r="AD155" s="2" t="str">
        <f t="shared" si="37"/>
        <v/>
      </c>
      <c r="AE155" s="2" t="str">
        <f t="shared" si="38"/>
        <v/>
      </c>
      <c r="AF155" s="3" t="e">
        <f t="shared" si="39"/>
        <v>#VALUE!</v>
      </c>
      <c r="AG155" t="e">
        <f t="shared" si="40"/>
        <v>#VALUE!</v>
      </c>
      <c r="AI155" s="2"/>
      <c r="AJ155" t="str">
        <f t="shared" si="41"/>
        <v/>
      </c>
      <c r="AK155" t="e">
        <f t="shared" si="42"/>
        <v>#VALUE!</v>
      </c>
      <c r="AL155" s="3"/>
      <c r="AM155" t="str">
        <f t="shared" si="43"/>
        <v/>
      </c>
      <c r="AN155" s="2" t="str">
        <f t="shared" si="44"/>
        <v/>
      </c>
      <c r="AO155" t="e">
        <f>IF(AF155="","",IF(AF155&lt;Settings!$B$8,"ROMI below target",IF(AND(Settings!$B$16&lt;&gt;"",AE155&gt;Settings!$B$16),"CAC above allowable",IF(AND(Settings!$B$10&lt;&gt;"",AG155&lt;Settings!$B$10),"Low MER","OK"))))</f>
        <v>#VALUE!</v>
      </c>
    </row>
    <row r="156" spans="5:41" x14ac:dyDescent="0.3">
      <c r="E156" s="2"/>
      <c r="F156" s="2"/>
      <c r="G156" s="2"/>
      <c r="H156" t="str">
        <f>IF(D156="","",XLOOKUP(D156,FX!$A$7:$A$100,FX!$C$7:$C$100,1))</f>
        <v/>
      </c>
      <c r="I156" s="2" t="str">
        <f t="shared" si="30"/>
        <v/>
      </c>
      <c r="J156" s="2" t="str">
        <f t="shared" si="31"/>
        <v/>
      </c>
      <c r="K156" s="2" t="str">
        <f t="shared" si="32"/>
        <v/>
      </c>
      <c r="N156" s="3">
        <f t="shared" si="33"/>
        <v>0</v>
      </c>
      <c r="O156" s="2">
        <f t="shared" si="34"/>
        <v>0</v>
      </c>
      <c r="Q156" s="2"/>
      <c r="S156" s="2" t="str">
        <f t="shared" si="35"/>
        <v/>
      </c>
      <c r="T156" s="2" t="str">
        <f t="shared" si="36"/>
        <v/>
      </c>
      <c r="U156" s="3"/>
      <c r="V156" s="3"/>
      <c r="Y156" s="2" t="str">
        <f>IF(T156="","",T156*(1-IF(U156="",Settings!$B$7,U156))*(1-IF(V156="",Settings!$B$6,V156)))</f>
        <v/>
      </c>
      <c r="Z156" s="3"/>
      <c r="AA156" s="3"/>
      <c r="AC156" s="2" t="str">
        <f>IF(Y156="","",Y156*IF(Z156="",Settings!$B$4,Z156) + Y156*IF(AA156="",Settings!$B$5,AA156) + R156*IF(AB156="",Settings!$B$6,AB156))</f>
        <v/>
      </c>
      <c r="AD156" s="2" t="str">
        <f t="shared" si="37"/>
        <v/>
      </c>
      <c r="AE156" s="2" t="str">
        <f t="shared" si="38"/>
        <v/>
      </c>
      <c r="AF156" s="3" t="e">
        <f t="shared" si="39"/>
        <v>#VALUE!</v>
      </c>
      <c r="AG156" t="e">
        <f t="shared" si="40"/>
        <v>#VALUE!</v>
      </c>
      <c r="AI156" s="2"/>
      <c r="AJ156" t="str">
        <f t="shared" si="41"/>
        <v/>
      </c>
      <c r="AK156" t="e">
        <f t="shared" si="42"/>
        <v>#VALUE!</v>
      </c>
      <c r="AL156" s="3"/>
      <c r="AM156" t="str">
        <f t="shared" si="43"/>
        <v/>
      </c>
      <c r="AN156" s="2" t="str">
        <f t="shared" si="44"/>
        <v/>
      </c>
      <c r="AO156" t="e">
        <f>IF(AF156="","",IF(AF156&lt;Settings!$B$8,"ROMI below target",IF(AND(Settings!$B$16&lt;&gt;"",AE156&gt;Settings!$B$16),"CAC above allowable",IF(AND(Settings!$B$10&lt;&gt;"",AG156&lt;Settings!$B$10),"Low MER","OK"))))</f>
        <v>#VALUE!</v>
      </c>
    </row>
    <row r="157" spans="5:41" x14ac:dyDescent="0.3">
      <c r="E157" s="2"/>
      <c r="F157" s="2"/>
      <c r="G157" s="2"/>
      <c r="H157" t="str">
        <f>IF(D157="","",XLOOKUP(D157,FX!$A$7:$A$100,FX!$C$7:$C$100,1))</f>
        <v/>
      </c>
      <c r="I157" s="2" t="str">
        <f t="shared" si="30"/>
        <v/>
      </c>
      <c r="J157" s="2" t="str">
        <f t="shared" si="31"/>
        <v/>
      </c>
      <c r="K157" s="2" t="str">
        <f t="shared" si="32"/>
        <v/>
      </c>
      <c r="N157" s="3">
        <f t="shared" si="33"/>
        <v>0</v>
      </c>
      <c r="O157" s="2">
        <f t="shared" si="34"/>
        <v>0</v>
      </c>
      <c r="Q157" s="2"/>
      <c r="S157" s="2" t="str">
        <f t="shared" si="35"/>
        <v/>
      </c>
      <c r="T157" s="2" t="str">
        <f t="shared" si="36"/>
        <v/>
      </c>
      <c r="U157" s="3"/>
      <c r="V157" s="3"/>
      <c r="Y157" s="2" t="str">
        <f>IF(T157="","",T157*(1-IF(U157="",Settings!$B$7,U157))*(1-IF(V157="",Settings!$B$6,V157)))</f>
        <v/>
      </c>
      <c r="Z157" s="3"/>
      <c r="AA157" s="3"/>
      <c r="AC157" s="2" t="str">
        <f>IF(Y157="","",Y157*IF(Z157="",Settings!$B$4,Z157) + Y157*IF(AA157="",Settings!$B$5,AA157) + R157*IF(AB157="",Settings!$B$6,AB157))</f>
        <v/>
      </c>
      <c r="AD157" s="2" t="str">
        <f t="shared" si="37"/>
        <v/>
      </c>
      <c r="AE157" s="2" t="str">
        <f t="shared" si="38"/>
        <v/>
      </c>
      <c r="AF157" s="3" t="e">
        <f t="shared" si="39"/>
        <v>#VALUE!</v>
      </c>
      <c r="AG157" t="e">
        <f t="shared" si="40"/>
        <v>#VALUE!</v>
      </c>
      <c r="AI157" s="2"/>
      <c r="AJ157" t="str">
        <f t="shared" si="41"/>
        <v/>
      </c>
      <c r="AK157" t="e">
        <f t="shared" si="42"/>
        <v>#VALUE!</v>
      </c>
      <c r="AL157" s="3"/>
      <c r="AM157" t="str">
        <f t="shared" si="43"/>
        <v/>
      </c>
      <c r="AN157" s="2" t="str">
        <f t="shared" si="44"/>
        <v/>
      </c>
      <c r="AO157" t="e">
        <f>IF(AF157="","",IF(AF157&lt;Settings!$B$8,"ROMI below target",IF(AND(Settings!$B$16&lt;&gt;"",AE157&gt;Settings!$B$16),"CAC above allowable",IF(AND(Settings!$B$10&lt;&gt;"",AG157&lt;Settings!$B$10),"Low MER","OK"))))</f>
        <v>#VALUE!</v>
      </c>
    </row>
    <row r="158" spans="5:41" x14ac:dyDescent="0.3">
      <c r="E158" s="2"/>
      <c r="F158" s="2"/>
      <c r="G158" s="2"/>
      <c r="H158" t="str">
        <f>IF(D158="","",XLOOKUP(D158,FX!$A$7:$A$100,FX!$C$7:$C$100,1))</f>
        <v/>
      </c>
      <c r="I158" s="2" t="str">
        <f t="shared" si="30"/>
        <v/>
      </c>
      <c r="J158" s="2" t="str">
        <f t="shared" si="31"/>
        <v/>
      </c>
      <c r="K158" s="2" t="str">
        <f t="shared" si="32"/>
        <v/>
      </c>
      <c r="N158" s="3">
        <f t="shared" si="33"/>
        <v>0</v>
      </c>
      <c r="O158" s="2">
        <f t="shared" si="34"/>
        <v>0</v>
      </c>
      <c r="Q158" s="2"/>
      <c r="S158" s="2" t="str">
        <f t="shared" si="35"/>
        <v/>
      </c>
      <c r="T158" s="2" t="str">
        <f t="shared" si="36"/>
        <v/>
      </c>
      <c r="U158" s="3"/>
      <c r="V158" s="3"/>
      <c r="Y158" s="2" t="str">
        <f>IF(T158="","",T158*(1-IF(U158="",Settings!$B$7,U158))*(1-IF(V158="",Settings!$B$6,V158)))</f>
        <v/>
      </c>
      <c r="Z158" s="3"/>
      <c r="AA158" s="3"/>
      <c r="AC158" s="2" t="str">
        <f>IF(Y158="","",Y158*IF(Z158="",Settings!$B$4,Z158) + Y158*IF(AA158="",Settings!$B$5,AA158) + R158*IF(AB158="",Settings!$B$6,AB158))</f>
        <v/>
      </c>
      <c r="AD158" s="2" t="str">
        <f t="shared" si="37"/>
        <v/>
      </c>
      <c r="AE158" s="2" t="str">
        <f t="shared" si="38"/>
        <v/>
      </c>
      <c r="AF158" s="3" t="e">
        <f t="shared" si="39"/>
        <v>#VALUE!</v>
      </c>
      <c r="AG158" t="e">
        <f t="shared" si="40"/>
        <v>#VALUE!</v>
      </c>
      <c r="AI158" s="2"/>
      <c r="AJ158" t="str">
        <f t="shared" si="41"/>
        <v/>
      </c>
      <c r="AK158" t="e">
        <f t="shared" si="42"/>
        <v>#VALUE!</v>
      </c>
      <c r="AL158" s="3"/>
      <c r="AM158" t="str">
        <f t="shared" si="43"/>
        <v/>
      </c>
      <c r="AN158" s="2" t="str">
        <f t="shared" si="44"/>
        <v/>
      </c>
      <c r="AO158" t="e">
        <f>IF(AF158="","",IF(AF158&lt;Settings!$B$8,"ROMI below target",IF(AND(Settings!$B$16&lt;&gt;"",AE158&gt;Settings!$B$16),"CAC above allowable",IF(AND(Settings!$B$10&lt;&gt;"",AG158&lt;Settings!$B$10),"Low MER","OK"))))</f>
        <v>#VALUE!</v>
      </c>
    </row>
    <row r="159" spans="5:41" x14ac:dyDescent="0.3">
      <c r="E159" s="2"/>
      <c r="F159" s="2"/>
      <c r="G159" s="2"/>
      <c r="H159" t="str">
        <f>IF(D159="","",XLOOKUP(D159,FX!$A$7:$A$100,FX!$C$7:$C$100,1))</f>
        <v/>
      </c>
      <c r="I159" s="2" t="str">
        <f t="shared" si="30"/>
        <v/>
      </c>
      <c r="J159" s="2" t="str">
        <f t="shared" si="31"/>
        <v/>
      </c>
      <c r="K159" s="2" t="str">
        <f t="shared" si="32"/>
        <v/>
      </c>
      <c r="N159" s="3">
        <f t="shared" si="33"/>
        <v>0</v>
      </c>
      <c r="O159" s="2">
        <f t="shared" si="34"/>
        <v>0</v>
      </c>
      <c r="Q159" s="2"/>
      <c r="S159" s="2" t="str">
        <f t="shared" si="35"/>
        <v/>
      </c>
      <c r="T159" s="2" t="str">
        <f t="shared" si="36"/>
        <v/>
      </c>
      <c r="U159" s="3"/>
      <c r="V159" s="3"/>
      <c r="Y159" s="2" t="str">
        <f>IF(T159="","",T159*(1-IF(U159="",Settings!$B$7,U159))*(1-IF(V159="",Settings!$B$6,V159)))</f>
        <v/>
      </c>
      <c r="Z159" s="3"/>
      <c r="AA159" s="3"/>
      <c r="AC159" s="2" t="str">
        <f>IF(Y159="","",Y159*IF(Z159="",Settings!$B$4,Z159) + Y159*IF(AA159="",Settings!$B$5,AA159) + R159*IF(AB159="",Settings!$B$6,AB159))</f>
        <v/>
      </c>
      <c r="AD159" s="2" t="str">
        <f t="shared" si="37"/>
        <v/>
      </c>
      <c r="AE159" s="2" t="str">
        <f t="shared" si="38"/>
        <v/>
      </c>
      <c r="AF159" s="3" t="e">
        <f t="shared" si="39"/>
        <v>#VALUE!</v>
      </c>
      <c r="AG159" t="e">
        <f t="shared" si="40"/>
        <v>#VALUE!</v>
      </c>
      <c r="AI159" s="2"/>
      <c r="AJ159" t="str">
        <f t="shared" si="41"/>
        <v/>
      </c>
      <c r="AK159" t="e">
        <f t="shared" si="42"/>
        <v>#VALUE!</v>
      </c>
      <c r="AL159" s="3"/>
      <c r="AM159" t="str">
        <f t="shared" si="43"/>
        <v/>
      </c>
      <c r="AN159" s="2" t="str">
        <f t="shared" si="44"/>
        <v/>
      </c>
      <c r="AO159" t="e">
        <f>IF(AF159="","",IF(AF159&lt;Settings!$B$8,"ROMI below target",IF(AND(Settings!$B$16&lt;&gt;"",AE159&gt;Settings!$B$16),"CAC above allowable",IF(AND(Settings!$B$10&lt;&gt;"",AG159&lt;Settings!$B$10),"Low MER","OK"))))</f>
        <v>#VALUE!</v>
      </c>
    </row>
    <row r="160" spans="5:41" x14ac:dyDescent="0.3">
      <c r="E160" s="2"/>
      <c r="F160" s="2"/>
      <c r="G160" s="2"/>
      <c r="H160" t="str">
        <f>IF(D160="","",XLOOKUP(D160,FX!$A$7:$A$100,FX!$C$7:$C$100,1))</f>
        <v/>
      </c>
      <c r="I160" s="2" t="str">
        <f t="shared" si="30"/>
        <v/>
      </c>
      <c r="J160" s="2" t="str">
        <f t="shared" si="31"/>
        <v/>
      </c>
      <c r="K160" s="2" t="str">
        <f t="shared" si="32"/>
        <v/>
      </c>
      <c r="N160" s="3">
        <f t="shared" si="33"/>
        <v>0</v>
      </c>
      <c r="O160" s="2">
        <f t="shared" si="34"/>
        <v>0</v>
      </c>
      <c r="Q160" s="2"/>
      <c r="S160" s="2" t="str">
        <f t="shared" si="35"/>
        <v/>
      </c>
      <c r="T160" s="2" t="str">
        <f t="shared" si="36"/>
        <v/>
      </c>
      <c r="U160" s="3"/>
      <c r="V160" s="3"/>
      <c r="Y160" s="2" t="str">
        <f>IF(T160="","",T160*(1-IF(U160="",Settings!$B$7,U160))*(1-IF(V160="",Settings!$B$6,V160)))</f>
        <v/>
      </c>
      <c r="Z160" s="3"/>
      <c r="AA160" s="3"/>
      <c r="AC160" s="2" t="str">
        <f>IF(Y160="","",Y160*IF(Z160="",Settings!$B$4,Z160) + Y160*IF(AA160="",Settings!$B$5,AA160) + R160*IF(AB160="",Settings!$B$6,AB160))</f>
        <v/>
      </c>
      <c r="AD160" s="2" t="str">
        <f t="shared" si="37"/>
        <v/>
      </c>
      <c r="AE160" s="2" t="str">
        <f t="shared" si="38"/>
        <v/>
      </c>
      <c r="AF160" s="3" t="e">
        <f t="shared" si="39"/>
        <v>#VALUE!</v>
      </c>
      <c r="AG160" t="e">
        <f t="shared" si="40"/>
        <v>#VALUE!</v>
      </c>
      <c r="AI160" s="2"/>
      <c r="AJ160" t="str">
        <f t="shared" si="41"/>
        <v/>
      </c>
      <c r="AK160" t="e">
        <f t="shared" si="42"/>
        <v>#VALUE!</v>
      </c>
      <c r="AL160" s="3"/>
      <c r="AM160" t="str">
        <f t="shared" si="43"/>
        <v/>
      </c>
      <c r="AN160" s="2" t="str">
        <f t="shared" si="44"/>
        <v/>
      </c>
      <c r="AO160" t="e">
        <f>IF(AF160="","",IF(AF160&lt;Settings!$B$8,"ROMI below target",IF(AND(Settings!$B$16&lt;&gt;"",AE160&gt;Settings!$B$16),"CAC above allowable",IF(AND(Settings!$B$10&lt;&gt;"",AG160&lt;Settings!$B$10),"Low MER","OK"))))</f>
        <v>#VALUE!</v>
      </c>
    </row>
    <row r="161" spans="5:41" x14ac:dyDescent="0.3">
      <c r="E161" s="2"/>
      <c r="F161" s="2"/>
      <c r="G161" s="2"/>
      <c r="H161" t="str">
        <f>IF(D161="","",XLOOKUP(D161,FX!$A$7:$A$100,FX!$C$7:$C$100,1))</f>
        <v/>
      </c>
      <c r="I161" s="2" t="str">
        <f t="shared" si="30"/>
        <v/>
      </c>
      <c r="J161" s="2" t="str">
        <f t="shared" si="31"/>
        <v/>
      </c>
      <c r="K161" s="2" t="str">
        <f t="shared" si="32"/>
        <v/>
      </c>
      <c r="N161" s="3">
        <f t="shared" si="33"/>
        <v>0</v>
      </c>
      <c r="O161" s="2">
        <f t="shared" si="34"/>
        <v>0</v>
      </c>
      <c r="Q161" s="2"/>
      <c r="S161" s="2" t="str">
        <f t="shared" si="35"/>
        <v/>
      </c>
      <c r="T161" s="2" t="str">
        <f t="shared" si="36"/>
        <v/>
      </c>
      <c r="U161" s="3"/>
      <c r="V161" s="3"/>
      <c r="Y161" s="2" t="str">
        <f>IF(T161="","",T161*(1-IF(U161="",Settings!$B$7,U161))*(1-IF(V161="",Settings!$B$6,V161)))</f>
        <v/>
      </c>
      <c r="Z161" s="3"/>
      <c r="AA161" s="3"/>
      <c r="AC161" s="2" t="str">
        <f>IF(Y161="","",Y161*IF(Z161="",Settings!$B$4,Z161) + Y161*IF(AA161="",Settings!$B$5,AA161) + R161*IF(AB161="",Settings!$B$6,AB161))</f>
        <v/>
      </c>
      <c r="AD161" s="2" t="str">
        <f t="shared" si="37"/>
        <v/>
      </c>
      <c r="AE161" s="2" t="str">
        <f t="shared" si="38"/>
        <v/>
      </c>
      <c r="AF161" s="3" t="e">
        <f t="shared" si="39"/>
        <v>#VALUE!</v>
      </c>
      <c r="AG161" t="e">
        <f t="shared" si="40"/>
        <v>#VALUE!</v>
      </c>
      <c r="AI161" s="2"/>
      <c r="AJ161" t="str">
        <f t="shared" si="41"/>
        <v/>
      </c>
      <c r="AK161" t="e">
        <f t="shared" si="42"/>
        <v>#VALUE!</v>
      </c>
      <c r="AL161" s="3"/>
      <c r="AM161" t="str">
        <f t="shared" si="43"/>
        <v/>
      </c>
      <c r="AN161" s="2" t="str">
        <f t="shared" si="44"/>
        <v/>
      </c>
      <c r="AO161" t="e">
        <f>IF(AF161="","",IF(AF161&lt;Settings!$B$8,"ROMI below target",IF(AND(Settings!$B$16&lt;&gt;"",AE161&gt;Settings!$B$16),"CAC above allowable",IF(AND(Settings!$B$10&lt;&gt;"",AG161&lt;Settings!$B$10),"Low MER","OK"))))</f>
        <v>#VALUE!</v>
      </c>
    </row>
    <row r="162" spans="5:41" x14ac:dyDescent="0.3">
      <c r="E162" s="2"/>
      <c r="F162" s="2"/>
      <c r="G162" s="2"/>
      <c r="H162" t="str">
        <f>IF(D162="","",XLOOKUP(D162,FX!$A$7:$A$100,FX!$C$7:$C$100,1))</f>
        <v/>
      </c>
      <c r="I162" s="2" t="str">
        <f t="shared" si="30"/>
        <v/>
      </c>
      <c r="J162" s="2" t="str">
        <f t="shared" si="31"/>
        <v/>
      </c>
      <c r="K162" s="2" t="str">
        <f t="shared" si="32"/>
        <v/>
      </c>
      <c r="N162" s="3">
        <f t="shared" si="33"/>
        <v>0</v>
      </c>
      <c r="O162" s="2">
        <f t="shared" si="34"/>
        <v>0</v>
      </c>
      <c r="Q162" s="2"/>
      <c r="S162" s="2" t="str">
        <f t="shared" si="35"/>
        <v/>
      </c>
      <c r="T162" s="2" t="str">
        <f t="shared" si="36"/>
        <v/>
      </c>
      <c r="U162" s="3"/>
      <c r="V162" s="3"/>
      <c r="Y162" s="2" t="str">
        <f>IF(T162="","",T162*(1-IF(U162="",Settings!$B$7,U162))*(1-IF(V162="",Settings!$B$6,V162)))</f>
        <v/>
      </c>
      <c r="Z162" s="3"/>
      <c r="AA162" s="3"/>
      <c r="AC162" s="2" t="str">
        <f>IF(Y162="","",Y162*IF(Z162="",Settings!$B$4,Z162) + Y162*IF(AA162="",Settings!$B$5,AA162) + R162*IF(AB162="",Settings!$B$6,AB162))</f>
        <v/>
      </c>
      <c r="AD162" s="2" t="str">
        <f t="shared" si="37"/>
        <v/>
      </c>
      <c r="AE162" s="2" t="str">
        <f t="shared" si="38"/>
        <v/>
      </c>
      <c r="AF162" s="3" t="e">
        <f t="shared" si="39"/>
        <v>#VALUE!</v>
      </c>
      <c r="AG162" t="e">
        <f t="shared" si="40"/>
        <v>#VALUE!</v>
      </c>
      <c r="AI162" s="2"/>
      <c r="AJ162" t="str">
        <f t="shared" si="41"/>
        <v/>
      </c>
      <c r="AK162" t="e">
        <f t="shared" si="42"/>
        <v>#VALUE!</v>
      </c>
      <c r="AL162" s="3"/>
      <c r="AM162" t="str">
        <f t="shared" si="43"/>
        <v/>
      </c>
      <c r="AN162" s="2" t="str">
        <f t="shared" si="44"/>
        <v/>
      </c>
      <c r="AO162" t="e">
        <f>IF(AF162="","",IF(AF162&lt;Settings!$B$8,"ROMI below target",IF(AND(Settings!$B$16&lt;&gt;"",AE162&gt;Settings!$B$16),"CAC above allowable",IF(AND(Settings!$B$10&lt;&gt;"",AG162&lt;Settings!$B$10),"Low MER","OK"))))</f>
        <v>#VALUE!</v>
      </c>
    </row>
    <row r="163" spans="5:41" x14ac:dyDescent="0.3">
      <c r="E163" s="2"/>
      <c r="F163" s="2"/>
      <c r="G163" s="2"/>
      <c r="H163" t="str">
        <f>IF(D163="","",XLOOKUP(D163,FX!$A$7:$A$100,FX!$C$7:$C$100,1))</f>
        <v/>
      </c>
      <c r="I163" s="2" t="str">
        <f t="shared" si="30"/>
        <v/>
      </c>
      <c r="J163" s="2" t="str">
        <f t="shared" si="31"/>
        <v/>
      </c>
      <c r="K163" s="2" t="str">
        <f t="shared" si="32"/>
        <v/>
      </c>
      <c r="N163" s="3">
        <f t="shared" si="33"/>
        <v>0</v>
      </c>
      <c r="O163" s="2">
        <f t="shared" si="34"/>
        <v>0</v>
      </c>
      <c r="Q163" s="2"/>
      <c r="S163" s="2" t="str">
        <f t="shared" si="35"/>
        <v/>
      </c>
      <c r="T163" s="2" t="str">
        <f t="shared" si="36"/>
        <v/>
      </c>
      <c r="U163" s="3"/>
      <c r="V163" s="3"/>
      <c r="Y163" s="2" t="str">
        <f>IF(T163="","",T163*(1-IF(U163="",Settings!$B$7,U163))*(1-IF(V163="",Settings!$B$6,V163)))</f>
        <v/>
      </c>
      <c r="Z163" s="3"/>
      <c r="AA163" s="3"/>
      <c r="AC163" s="2" t="str">
        <f>IF(Y163="","",Y163*IF(Z163="",Settings!$B$4,Z163) + Y163*IF(AA163="",Settings!$B$5,AA163) + R163*IF(AB163="",Settings!$B$6,AB163))</f>
        <v/>
      </c>
      <c r="AD163" s="2" t="str">
        <f t="shared" si="37"/>
        <v/>
      </c>
      <c r="AE163" s="2" t="str">
        <f t="shared" si="38"/>
        <v/>
      </c>
      <c r="AF163" s="3" t="e">
        <f t="shared" si="39"/>
        <v>#VALUE!</v>
      </c>
      <c r="AG163" t="e">
        <f t="shared" si="40"/>
        <v>#VALUE!</v>
      </c>
      <c r="AI163" s="2"/>
      <c r="AJ163" t="str">
        <f t="shared" si="41"/>
        <v/>
      </c>
      <c r="AK163" t="e">
        <f t="shared" si="42"/>
        <v>#VALUE!</v>
      </c>
      <c r="AL163" s="3"/>
      <c r="AM163" t="str">
        <f t="shared" si="43"/>
        <v/>
      </c>
      <c r="AN163" s="2" t="str">
        <f t="shared" si="44"/>
        <v/>
      </c>
      <c r="AO163" t="e">
        <f>IF(AF163="","",IF(AF163&lt;Settings!$B$8,"ROMI below target",IF(AND(Settings!$B$16&lt;&gt;"",AE163&gt;Settings!$B$16),"CAC above allowable",IF(AND(Settings!$B$10&lt;&gt;"",AG163&lt;Settings!$B$10),"Low MER","OK"))))</f>
        <v>#VALUE!</v>
      </c>
    </row>
    <row r="164" spans="5:41" x14ac:dyDescent="0.3">
      <c r="E164" s="2"/>
      <c r="F164" s="2"/>
      <c r="G164" s="2"/>
      <c r="H164" t="str">
        <f>IF(D164="","",XLOOKUP(D164,FX!$A$7:$A$100,FX!$C$7:$C$100,1))</f>
        <v/>
      </c>
      <c r="I164" s="2" t="str">
        <f t="shared" si="30"/>
        <v/>
      </c>
      <c r="J164" s="2" t="str">
        <f t="shared" si="31"/>
        <v/>
      </c>
      <c r="K164" s="2" t="str">
        <f t="shared" si="32"/>
        <v/>
      </c>
      <c r="N164" s="3">
        <f t="shared" si="33"/>
        <v>0</v>
      </c>
      <c r="O164" s="2">
        <f t="shared" si="34"/>
        <v>0</v>
      </c>
      <c r="Q164" s="2"/>
      <c r="S164" s="2" t="str">
        <f t="shared" si="35"/>
        <v/>
      </c>
      <c r="T164" s="2" t="str">
        <f t="shared" si="36"/>
        <v/>
      </c>
      <c r="U164" s="3"/>
      <c r="V164" s="3"/>
      <c r="Y164" s="2" t="str">
        <f>IF(T164="","",T164*(1-IF(U164="",Settings!$B$7,U164))*(1-IF(V164="",Settings!$B$6,V164)))</f>
        <v/>
      </c>
      <c r="Z164" s="3"/>
      <c r="AA164" s="3"/>
      <c r="AC164" s="2" t="str">
        <f>IF(Y164="","",Y164*IF(Z164="",Settings!$B$4,Z164) + Y164*IF(AA164="",Settings!$B$5,AA164) + R164*IF(AB164="",Settings!$B$6,AB164))</f>
        <v/>
      </c>
      <c r="AD164" s="2" t="str">
        <f t="shared" si="37"/>
        <v/>
      </c>
      <c r="AE164" s="2" t="str">
        <f t="shared" si="38"/>
        <v/>
      </c>
      <c r="AF164" s="3" t="e">
        <f t="shared" si="39"/>
        <v>#VALUE!</v>
      </c>
      <c r="AG164" t="e">
        <f t="shared" si="40"/>
        <v>#VALUE!</v>
      </c>
      <c r="AI164" s="2"/>
      <c r="AJ164" t="str">
        <f t="shared" si="41"/>
        <v/>
      </c>
      <c r="AK164" t="e">
        <f t="shared" si="42"/>
        <v>#VALUE!</v>
      </c>
      <c r="AL164" s="3"/>
      <c r="AM164" t="str">
        <f t="shared" si="43"/>
        <v/>
      </c>
      <c r="AN164" s="2" t="str">
        <f t="shared" si="44"/>
        <v/>
      </c>
      <c r="AO164" t="e">
        <f>IF(AF164="","",IF(AF164&lt;Settings!$B$8,"ROMI below target",IF(AND(Settings!$B$16&lt;&gt;"",AE164&gt;Settings!$B$16),"CAC above allowable",IF(AND(Settings!$B$10&lt;&gt;"",AG164&lt;Settings!$B$10),"Low MER","OK"))))</f>
        <v>#VALUE!</v>
      </c>
    </row>
    <row r="165" spans="5:41" x14ac:dyDescent="0.3">
      <c r="E165" s="2"/>
      <c r="F165" s="2"/>
      <c r="G165" s="2"/>
      <c r="H165" t="str">
        <f>IF(D165="","",XLOOKUP(D165,FX!$A$7:$A$100,FX!$C$7:$C$100,1))</f>
        <v/>
      </c>
      <c r="I165" s="2" t="str">
        <f t="shared" si="30"/>
        <v/>
      </c>
      <c r="J165" s="2" t="str">
        <f t="shared" si="31"/>
        <v/>
      </c>
      <c r="K165" s="2" t="str">
        <f t="shared" si="32"/>
        <v/>
      </c>
      <c r="N165" s="3">
        <f t="shared" si="33"/>
        <v>0</v>
      </c>
      <c r="O165" s="2">
        <f t="shared" si="34"/>
        <v>0</v>
      </c>
      <c r="Q165" s="2"/>
      <c r="S165" s="2" t="str">
        <f t="shared" si="35"/>
        <v/>
      </c>
      <c r="T165" s="2" t="str">
        <f t="shared" si="36"/>
        <v/>
      </c>
      <c r="U165" s="3"/>
      <c r="V165" s="3"/>
      <c r="Y165" s="2" t="str">
        <f>IF(T165="","",T165*(1-IF(U165="",Settings!$B$7,U165))*(1-IF(V165="",Settings!$B$6,V165)))</f>
        <v/>
      </c>
      <c r="Z165" s="3"/>
      <c r="AA165" s="3"/>
      <c r="AC165" s="2" t="str">
        <f>IF(Y165="","",Y165*IF(Z165="",Settings!$B$4,Z165) + Y165*IF(AA165="",Settings!$B$5,AA165) + R165*IF(AB165="",Settings!$B$6,AB165))</f>
        <v/>
      </c>
      <c r="AD165" s="2" t="str">
        <f t="shared" si="37"/>
        <v/>
      </c>
      <c r="AE165" s="2" t="str">
        <f t="shared" si="38"/>
        <v/>
      </c>
      <c r="AF165" s="3" t="e">
        <f t="shared" si="39"/>
        <v>#VALUE!</v>
      </c>
      <c r="AG165" t="e">
        <f t="shared" si="40"/>
        <v>#VALUE!</v>
      </c>
      <c r="AI165" s="2"/>
      <c r="AJ165" t="str">
        <f t="shared" si="41"/>
        <v/>
      </c>
      <c r="AK165" t="e">
        <f t="shared" si="42"/>
        <v>#VALUE!</v>
      </c>
      <c r="AL165" s="3"/>
      <c r="AM165" t="str">
        <f t="shared" si="43"/>
        <v/>
      </c>
      <c r="AN165" s="2" t="str">
        <f t="shared" si="44"/>
        <v/>
      </c>
      <c r="AO165" t="e">
        <f>IF(AF165="","",IF(AF165&lt;Settings!$B$8,"ROMI below target",IF(AND(Settings!$B$16&lt;&gt;"",AE165&gt;Settings!$B$16),"CAC above allowable",IF(AND(Settings!$B$10&lt;&gt;"",AG165&lt;Settings!$B$10),"Low MER","OK"))))</f>
        <v>#VALUE!</v>
      </c>
    </row>
    <row r="166" spans="5:41" x14ac:dyDescent="0.3">
      <c r="E166" s="2"/>
      <c r="F166" s="2"/>
      <c r="G166" s="2"/>
      <c r="H166" t="str">
        <f>IF(D166="","",XLOOKUP(D166,FX!$A$7:$A$100,FX!$C$7:$C$100,1))</f>
        <v/>
      </c>
      <c r="I166" s="2" t="str">
        <f t="shared" si="30"/>
        <v/>
      </c>
      <c r="J166" s="2" t="str">
        <f t="shared" si="31"/>
        <v/>
      </c>
      <c r="K166" s="2" t="str">
        <f t="shared" si="32"/>
        <v/>
      </c>
      <c r="N166" s="3">
        <f t="shared" si="33"/>
        <v>0</v>
      </c>
      <c r="O166" s="2">
        <f t="shared" si="34"/>
        <v>0</v>
      </c>
      <c r="Q166" s="2"/>
      <c r="S166" s="2" t="str">
        <f t="shared" si="35"/>
        <v/>
      </c>
      <c r="T166" s="2" t="str">
        <f t="shared" si="36"/>
        <v/>
      </c>
      <c r="U166" s="3"/>
      <c r="V166" s="3"/>
      <c r="Y166" s="2" t="str">
        <f>IF(T166="","",T166*(1-IF(U166="",Settings!$B$7,U166))*(1-IF(V166="",Settings!$B$6,V166)))</f>
        <v/>
      </c>
      <c r="Z166" s="3"/>
      <c r="AA166" s="3"/>
      <c r="AC166" s="2" t="str">
        <f>IF(Y166="","",Y166*IF(Z166="",Settings!$B$4,Z166) + Y166*IF(AA166="",Settings!$B$5,AA166) + R166*IF(AB166="",Settings!$B$6,AB166))</f>
        <v/>
      </c>
      <c r="AD166" s="2" t="str">
        <f t="shared" si="37"/>
        <v/>
      </c>
      <c r="AE166" s="2" t="str">
        <f t="shared" si="38"/>
        <v/>
      </c>
      <c r="AF166" s="3" t="e">
        <f t="shared" si="39"/>
        <v>#VALUE!</v>
      </c>
      <c r="AG166" t="e">
        <f t="shared" si="40"/>
        <v>#VALUE!</v>
      </c>
      <c r="AI166" s="2"/>
      <c r="AJ166" t="str">
        <f t="shared" si="41"/>
        <v/>
      </c>
      <c r="AK166" t="e">
        <f t="shared" si="42"/>
        <v>#VALUE!</v>
      </c>
      <c r="AL166" s="3"/>
      <c r="AM166" t="str">
        <f t="shared" si="43"/>
        <v/>
      </c>
      <c r="AN166" s="2" t="str">
        <f t="shared" si="44"/>
        <v/>
      </c>
      <c r="AO166" t="e">
        <f>IF(AF166="","",IF(AF166&lt;Settings!$B$8,"ROMI below target",IF(AND(Settings!$B$16&lt;&gt;"",AE166&gt;Settings!$B$16),"CAC above allowable",IF(AND(Settings!$B$10&lt;&gt;"",AG166&lt;Settings!$B$10),"Low MER","OK"))))</f>
        <v>#VALUE!</v>
      </c>
    </row>
    <row r="167" spans="5:41" x14ac:dyDescent="0.3">
      <c r="E167" s="2"/>
      <c r="F167" s="2"/>
      <c r="G167" s="2"/>
      <c r="H167" t="str">
        <f>IF(D167="","",XLOOKUP(D167,FX!$A$7:$A$100,FX!$C$7:$C$100,1))</f>
        <v/>
      </c>
      <c r="I167" s="2" t="str">
        <f t="shared" si="30"/>
        <v/>
      </c>
      <c r="J167" s="2" t="str">
        <f t="shared" si="31"/>
        <v/>
      </c>
      <c r="K167" s="2" t="str">
        <f t="shared" si="32"/>
        <v/>
      </c>
      <c r="N167" s="3">
        <f t="shared" si="33"/>
        <v>0</v>
      </c>
      <c r="O167" s="2">
        <f t="shared" si="34"/>
        <v>0</v>
      </c>
      <c r="Q167" s="2"/>
      <c r="S167" s="2" t="str">
        <f t="shared" si="35"/>
        <v/>
      </c>
      <c r="T167" s="2" t="str">
        <f t="shared" si="36"/>
        <v/>
      </c>
      <c r="U167" s="3"/>
      <c r="V167" s="3"/>
      <c r="Y167" s="2" t="str">
        <f>IF(T167="","",T167*(1-IF(U167="",Settings!$B$7,U167))*(1-IF(V167="",Settings!$B$6,V167)))</f>
        <v/>
      </c>
      <c r="Z167" s="3"/>
      <c r="AA167" s="3"/>
      <c r="AC167" s="2" t="str">
        <f>IF(Y167="","",Y167*IF(Z167="",Settings!$B$4,Z167) + Y167*IF(AA167="",Settings!$B$5,AA167) + R167*IF(AB167="",Settings!$B$6,AB167))</f>
        <v/>
      </c>
      <c r="AD167" s="2" t="str">
        <f t="shared" si="37"/>
        <v/>
      </c>
      <c r="AE167" s="2" t="str">
        <f t="shared" si="38"/>
        <v/>
      </c>
      <c r="AF167" s="3" t="e">
        <f t="shared" si="39"/>
        <v>#VALUE!</v>
      </c>
      <c r="AG167" t="e">
        <f t="shared" si="40"/>
        <v>#VALUE!</v>
      </c>
      <c r="AI167" s="2"/>
      <c r="AJ167" t="str">
        <f t="shared" si="41"/>
        <v/>
      </c>
      <c r="AK167" t="e">
        <f t="shared" si="42"/>
        <v>#VALUE!</v>
      </c>
      <c r="AL167" s="3"/>
      <c r="AM167" t="str">
        <f t="shared" si="43"/>
        <v/>
      </c>
      <c r="AN167" s="2" t="str">
        <f t="shared" si="44"/>
        <v/>
      </c>
      <c r="AO167" t="e">
        <f>IF(AF167="","",IF(AF167&lt;Settings!$B$8,"ROMI below target",IF(AND(Settings!$B$16&lt;&gt;"",AE167&gt;Settings!$B$16),"CAC above allowable",IF(AND(Settings!$B$10&lt;&gt;"",AG167&lt;Settings!$B$10),"Low MER","OK"))))</f>
        <v>#VALUE!</v>
      </c>
    </row>
    <row r="168" spans="5:41" x14ac:dyDescent="0.3">
      <c r="E168" s="2"/>
      <c r="F168" s="2"/>
      <c r="G168" s="2"/>
      <c r="H168" t="str">
        <f>IF(D168="","",XLOOKUP(D168,FX!$A$7:$A$100,FX!$C$7:$C$100,1))</f>
        <v/>
      </c>
      <c r="I168" s="2" t="str">
        <f t="shared" si="30"/>
        <v/>
      </c>
      <c r="J168" s="2" t="str">
        <f t="shared" si="31"/>
        <v/>
      </c>
      <c r="K168" s="2" t="str">
        <f t="shared" si="32"/>
        <v/>
      </c>
      <c r="N168" s="3">
        <f t="shared" si="33"/>
        <v>0</v>
      </c>
      <c r="O168" s="2">
        <f t="shared" si="34"/>
        <v>0</v>
      </c>
      <c r="Q168" s="2"/>
      <c r="S168" s="2" t="str">
        <f t="shared" si="35"/>
        <v/>
      </c>
      <c r="T168" s="2" t="str">
        <f t="shared" si="36"/>
        <v/>
      </c>
      <c r="U168" s="3"/>
      <c r="V168" s="3"/>
      <c r="Y168" s="2" t="str">
        <f>IF(T168="","",T168*(1-IF(U168="",Settings!$B$7,U168))*(1-IF(V168="",Settings!$B$6,V168)))</f>
        <v/>
      </c>
      <c r="Z168" s="3"/>
      <c r="AA168" s="3"/>
      <c r="AC168" s="2" t="str">
        <f>IF(Y168="","",Y168*IF(Z168="",Settings!$B$4,Z168) + Y168*IF(AA168="",Settings!$B$5,AA168) + R168*IF(AB168="",Settings!$B$6,AB168))</f>
        <v/>
      </c>
      <c r="AD168" s="2" t="str">
        <f t="shared" si="37"/>
        <v/>
      </c>
      <c r="AE168" s="2" t="str">
        <f t="shared" si="38"/>
        <v/>
      </c>
      <c r="AF168" s="3" t="e">
        <f t="shared" si="39"/>
        <v>#VALUE!</v>
      </c>
      <c r="AG168" t="e">
        <f t="shared" si="40"/>
        <v>#VALUE!</v>
      </c>
      <c r="AI168" s="2"/>
      <c r="AJ168" t="str">
        <f t="shared" si="41"/>
        <v/>
      </c>
      <c r="AK168" t="e">
        <f t="shared" si="42"/>
        <v>#VALUE!</v>
      </c>
      <c r="AL168" s="3"/>
      <c r="AM168" t="str">
        <f t="shared" si="43"/>
        <v/>
      </c>
      <c r="AN168" s="2" t="str">
        <f t="shared" si="44"/>
        <v/>
      </c>
      <c r="AO168" t="e">
        <f>IF(AF168="","",IF(AF168&lt;Settings!$B$8,"ROMI below target",IF(AND(Settings!$B$16&lt;&gt;"",AE168&gt;Settings!$B$16),"CAC above allowable",IF(AND(Settings!$B$10&lt;&gt;"",AG168&lt;Settings!$B$10),"Low MER","OK"))))</f>
        <v>#VALUE!</v>
      </c>
    </row>
    <row r="169" spans="5:41" x14ac:dyDescent="0.3">
      <c r="E169" s="2"/>
      <c r="F169" s="2"/>
      <c r="G169" s="2"/>
      <c r="H169" t="str">
        <f>IF(D169="","",XLOOKUP(D169,FX!$A$7:$A$100,FX!$C$7:$C$100,1))</f>
        <v/>
      </c>
      <c r="I169" s="2" t="str">
        <f t="shared" si="30"/>
        <v/>
      </c>
      <c r="J169" s="2" t="str">
        <f t="shared" si="31"/>
        <v/>
      </c>
      <c r="K169" s="2" t="str">
        <f t="shared" si="32"/>
        <v/>
      </c>
      <c r="N169" s="3">
        <f t="shared" si="33"/>
        <v>0</v>
      </c>
      <c r="O169" s="2">
        <f t="shared" si="34"/>
        <v>0</v>
      </c>
      <c r="Q169" s="2"/>
      <c r="S169" s="2" t="str">
        <f t="shared" si="35"/>
        <v/>
      </c>
      <c r="T169" s="2" t="str">
        <f t="shared" si="36"/>
        <v/>
      </c>
      <c r="U169" s="3"/>
      <c r="V169" s="3"/>
      <c r="Y169" s="2" t="str">
        <f>IF(T169="","",T169*(1-IF(U169="",Settings!$B$7,U169))*(1-IF(V169="",Settings!$B$6,V169)))</f>
        <v/>
      </c>
      <c r="Z169" s="3"/>
      <c r="AA169" s="3"/>
      <c r="AC169" s="2" t="str">
        <f>IF(Y169="","",Y169*IF(Z169="",Settings!$B$4,Z169) + Y169*IF(AA169="",Settings!$B$5,AA169) + R169*IF(AB169="",Settings!$B$6,AB169))</f>
        <v/>
      </c>
      <c r="AD169" s="2" t="str">
        <f t="shared" si="37"/>
        <v/>
      </c>
      <c r="AE169" s="2" t="str">
        <f t="shared" si="38"/>
        <v/>
      </c>
      <c r="AF169" s="3" t="e">
        <f t="shared" si="39"/>
        <v>#VALUE!</v>
      </c>
      <c r="AG169" t="e">
        <f t="shared" si="40"/>
        <v>#VALUE!</v>
      </c>
      <c r="AI169" s="2"/>
      <c r="AJ169" t="str">
        <f t="shared" si="41"/>
        <v/>
      </c>
      <c r="AK169" t="e">
        <f t="shared" si="42"/>
        <v>#VALUE!</v>
      </c>
      <c r="AL169" s="3"/>
      <c r="AM169" t="str">
        <f t="shared" si="43"/>
        <v/>
      </c>
      <c r="AN169" s="2" t="str">
        <f t="shared" si="44"/>
        <v/>
      </c>
      <c r="AO169" t="e">
        <f>IF(AF169="","",IF(AF169&lt;Settings!$B$8,"ROMI below target",IF(AND(Settings!$B$16&lt;&gt;"",AE169&gt;Settings!$B$16),"CAC above allowable",IF(AND(Settings!$B$10&lt;&gt;"",AG169&lt;Settings!$B$10),"Low MER","OK"))))</f>
        <v>#VALUE!</v>
      </c>
    </row>
    <row r="170" spans="5:41" x14ac:dyDescent="0.3">
      <c r="E170" s="2"/>
      <c r="F170" s="2"/>
      <c r="G170" s="2"/>
      <c r="H170" t="str">
        <f>IF(D170="","",XLOOKUP(D170,FX!$A$7:$A$100,FX!$C$7:$C$100,1))</f>
        <v/>
      </c>
      <c r="I170" s="2" t="str">
        <f t="shared" si="30"/>
        <v/>
      </c>
      <c r="J170" s="2" t="str">
        <f t="shared" si="31"/>
        <v/>
      </c>
      <c r="K170" s="2" t="str">
        <f t="shared" si="32"/>
        <v/>
      </c>
      <c r="N170" s="3">
        <f t="shared" si="33"/>
        <v>0</v>
      </c>
      <c r="O170" s="2">
        <f t="shared" si="34"/>
        <v>0</v>
      </c>
      <c r="Q170" s="2"/>
      <c r="S170" s="2" t="str">
        <f t="shared" si="35"/>
        <v/>
      </c>
      <c r="T170" s="2" t="str">
        <f t="shared" si="36"/>
        <v/>
      </c>
      <c r="U170" s="3"/>
      <c r="V170" s="3"/>
      <c r="Y170" s="2" t="str">
        <f>IF(T170="","",T170*(1-IF(U170="",Settings!$B$7,U170))*(1-IF(V170="",Settings!$B$6,V170)))</f>
        <v/>
      </c>
      <c r="Z170" s="3"/>
      <c r="AA170" s="3"/>
      <c r="AC170" s="2" t="str">
        <f>IF(Y170="","",Y170*IF(Z170="",Settings!$B$4,Z170) + Y170*IF(AA170="",Settings!$B$5,AA170) + R170*IF(AB170="",Settings!$B$6,AB170))</f>
        <v/>
      </c>
      <c r="AD170" s="2" t="str">
        <f t="shared" si="37"/>
        <v/>
      </c>
      <c r="AE170" s="2" t="str">
        <f t="shared" si="38"/>
        <v/>
      </c>
      <c r="AF170" s="3" t="e">
        <f t="shared" si="39"/>
        <v>#VALUE!</v>
      </c>
      <c r="AG170" t="e">
        <f t="shared" si="40"/>
        <v>#VALUE!</v>
      </c>
      <c r="AI170" s="2"/>
      <c r="AJ170" t="str">
        <f t="shared" si="41"/>
        <v/>
      </c>
      <c r="AK170" t="e">
        <f t="shared" si="42"/>
        <v>#VALUE!</v>
      </c>
      <c r="AL170" s="3"/>
      <c r="AM170" t="str">
        <f t="shared" si="43"/>
        <v/>
      </c>
      <c r="AN170" s="2" t="str">
        <f t="shared" si="44"/>
        <v/>
      </c>
      <c r="AO170" t="e">
        <f>IF(AF170="","",IF(AF170&lt;Settings!$B$8,"ROMI below target",IF(AND(Settings!$B$16&lt;&gt;"",AE170&gt;Settings!$B$16),"CAC above allowable",IF(AND(Settings!$B$10&lt;&gt;"",AG170&lt;Settings!$B$10),"Low MER","OK"))))</f>
        <v>#VALUE!</v>
      </c>
    </row>
    <row r="171" spans="5:41" x14ac:dyDescent="0.3">
      <c r="E171" s="2"/>
      <c r="F171" s="2"/>
      <c r="G171" s="2"/>
      <c r="H171" t="str">
        <f>IF(D171="","",XLOOKUP(D171,FX!$A$7:$A$100,FX!$C$7:$C$100,1))</f>
        <v/>
      </c>
      <c r="I171" s="2" t="str">
        <f t="shared" si="30"/>
        <v/>
      </c>
      <c r="J171" s="2" t="str">
        <f t="shared" si="31"/>
        <v/>
      </c>
      <c r="K171" s="2" t="str">
        <f t="shared" si="32"/>
        <v/>
      </c>
      <c r="N171" s="3">
        <f t="shared" si="33"/>
        <v>0</v>
      </c>
      <c r="O171" s="2">
        <f t="shared" si="34"/>
        <v>0</v>
      </c>
      <c r="Q171" s="2"/>
      <c r="S171" s="2" t="str">
        <f t="shared" si="35"/>
        <v/>
      </c>
      <c r="T171" s="2" t="str">
        <f t="shared" si="36"/>
        <v/>
      </c>
      <c r="U171" s="3"/>
      <c r="V171" s="3"/>
      <c r="Y171" s="2" t="str">
        <f>IF(T171="","",T171*(1-IF(U171="",Settings!$B$7,U171))*(1-IF(V171="",Settings!$B$6,V171)))</f>
        <v/>
      </c>
      <c r="Z171" s="3"/>
      <c r="AA171" s="3"/>
      <c r="AC171" s="2" t="str">
        <f>IF(Y171="","",Y171*IF(Z171="",Settings!$B$4,Z171) + Y171*IF(AA171="",Settings!$B$5,AA171) + R171*IF(AB171="",Settings!$B$6,AB171))</f>
        <v/>
      </c>
      <c r="AD171" s="2" t="str">
        <f t="shared" si="37"/>
        <v/>
      </c>
      <c r="AE171" s="2" t="str">
        <f t="shared" si="38"/>
        <v/>
      </c>
      <c r="AF171" s="3" t="e">
        <f t="shared" si="39"/>
        <v>#VALUE!</v>
      </c>
      <c r="AG171" t="e">
        <f t="shared" si="40"/>
        <v>#VALUE!</v>
      </c>
      <c r="AI171" s="2"/>
      <c r="AJ171" t="str">
        <f t="shared" si="41"/>
        <v/>
      </c>
      <c r="AK171" t="e">
        <f t="shared" si="42"/>
        <v>#VALUE!</v>
      </c>
      <c r="AL171" s="3"/>
      <c r="AM171" t="str">
        <f t="shared" si="43"/>
        <v/>
      </c>
      <c r="AN171" s="2" t="str">
        <f t="shared" si="44"/>
        <v/>
      </c>
      <c r="AO171" t="e">
        <f>IF(AF171="","",IF(AF171&lt;Settings!$B$8,"ROMI below target",IF(AND(Settings!$B$16&lt;&gt;"",AE171&gt;Settings!$B$16),"CAC above allowable",IF(AND(Settings!$B$10&lt;&gt;"",AG171&lt;Settings!$B$10),"Low MER","OK"))))</f>
        <v>#VALUE!</v>
      </c>
    </row>
    <row r="172" spans="5:41" x14ac:dyDescent="0.3">
      <c r="E172" s="2"/>
      <c r="F172" s="2"/>
      <c r="G172" s="2"/>
      <c r="H172" t="str">
        <f>IF(D172="","",XLOOKUP(D172,FX!$A$7:$A$100,FX!$C$7:$C$100,1))</f>
        <v/>
      </c>
      <c r="I172" s="2" t="str">
        <f t="shared" si="30"/>
        <v/>
      </c>
      <c r="J172" s="2" t="str">
        <f t="shared" si="31"/>
        <v/>
      </c>
      <c r="K172" s="2" t="str">
        <f t="shared" si="32"/>
        <v/>
      </c>
      <c r="N172" s="3">
        <f t="shared" si="33"/>
        <v>0</v>
      </c>
      <c r="O172" s="2">
        <f t="shared" si="34"/>
        <v>0</v>
      </c>
      <c r="Q172" s="2"/>
      <c r="S172" s="2" t="str">
        <f t="shared" si="35"/>
        <v/>
      </c>
      <c r="T172" s="2" t="str">
        <f t="shared" si="36"/>
        <v/>
      </c>
      <c r="U172" s="3"/>
      <c r="V172" s="3"/>
      <c r="Y172" s="2" t="str">
        <f>IF(T172="","",T172*(1-IF(U172="",Settings!$B$7,U172))*(1-IF(V172="",Settings!$B$6,V172)))</f>
        <v/>
      </c>
      <c r="Z172" s="3"/>
      <c r="AA172" s="3"/>
      <c r="AC172" s="2" t="str">
        <f>IF(Y172="","",Y172*IF(Z172="",Settings!$B$4,Z172) + Y172*IF(AA172="",Settings!$B$5,AA172) + R172*IF(AB172="",Settings!$B$6,AB172))</f>
        <v/>
      </c>
      <c r="AD172" s="2" t="str">
        <f t="shared" si="37"/>
        <v/>
      </c>
      <c r="AE172" s="2" t="str">
        <f t="shared" si="38"/>
        <v/>
      </c>
      <c r="AF172" s="3" t="e">
        <f t="shared" si="39"/>
        <v>#VALUE!</v>
      </c>
      <c r="AG172" t="e">
        <f t="shared" si="40"/>
        <v>#VALUE!</v>
      </c>
      <c r="AI172" s="2"/>
      <c r="AJ172" t="str">
        <f t="shared" si="41"/>
        <v/>
      </c>
      <c r="AK172" t="e">
        <f t="shared" si="42"/>
        <v>#VALUE!</v>
      </c>
      <c r="AL172" s="3"/>
      <c r="AM172" t="str">
        <f t="shared" si="43"/>
        <v/>
      </c>
      <c r="AN172" s="2" t="str">
        <f t="shared" si="44"/>
        <v/>
      </c>
      <c r="AO172" t="e">
        <f>IF(AF172="","",IF(AF172&lt;Settings!$B$8,"ROMI below target",IF(AND(Settings!$B$16&lt;&gt;"",AE172&gt;Settings!$B$16),"CAC above allowable",IF(AND(Settings!$B$10&lt;&gt;"",AG172&lt;Settings!$B$10),"Low MER","OK"))))</f>
        <v>#VALUE!</v>
      </c>
    </row>
    <row r="173" spans="5:41" x14ac:dyDescent="0.3">
      <c r="E173" s="2"/>
      <c r="F173" s="2"/>
      <c r="G173" s="2"/>
      <c r="H173" t="str">
        <f>IF(D173="","",XLOOKUP(D173,FX!$A$7:$A$100,FX!$C$7:$C$100,1))</f>
        <v/>
      </c>
      <c r="I173" s="2" t="str">
        <f t="shared" si="30"/>
        <v/>
      </c>
      <c r="J173" s="2" t="str">
        <f t="shared" si="31"/>
        <v/>
      </c>
      <c r="K173" s="2" t="str">
        <f t="shared" si="32"/>
        <v/>
      </c>
      <c r="N173" s="3">
        <f t="shared" si="33"/>
        <v>0</v>
      </c>
      <c r="O173" s="2">
        <f t="shared" si="34"/>
        <v>0</v>
      </c>
      <c r="Q173" s="2"/>
      <c r="S173" s="2" t="str">
        <f t="shared" si="35"/>
        <v/>
      </c>
      <c r="T173" s="2" t="str">
        <f t="shared" si="36"/>
        <v/>
      </c>
      <c r="U173" s="3"/>
      <c r="V173" s="3"/>
      <c r="Y173" s="2" t="str">
        <f>IF(T173="","",T173*(1-IF(U173="",Settings!$B$7,U173))*(1-IF(V173="",Settings!$B$6,V173)))</f>
        <v/>
      </c>
      <c r="Z173" s="3"/>
      <c r="AA173" s="3"/>
      <c r="AC173" s="2" t="str">
        <f>IF(Y173="","",Y173*IF(Z173="",Settings!$B$4,Z173) + Y173*IF(AA173="",Settings!$B$5,AA173) + R173*IF(AB173="",Settings!$B$6,AB173))</f>
        <v/>
      </c>
      <c r="AD173" s="2" t="str">
        <f t="shared" si="37"/>
        <v/>
      </c>
      <c r="AE173" s="2" t="str">
        <f t="shared" si="38"/>
        <v/>
      </c>
      <c r="AF173" s="3" t="e">
        <f t="shared" si="39"/>
        <v>#VALUE!</v>
      </c>
      <c r="AG173" t="e">
        <f t="shared" si="40"/>
        <v>#VALUE!</v>
      </c>
      <c r="AI173" s="2"/>
      <c r="AJ173" t="str">
        <f t="shared" si="41"/>
        <v/>
      </c>
      <c r="AK173" t="e">
        <f t="shared" si="42"/>
        <v>#VALUE!</v>
      </c>
      <c r="AL173" s="3"/>
      <c r="AM173" t="str">
        <f t="shared" si="43"/>
        <v/>
      </c>
      <c r="AN173" s="2" t="str">
        <f t="shared" si="44"/>
        <v/>
      </c>
      <c r="AO173" t="e">
        <f>IF(AF173="","",IF(AF173&lt;Settings!$B$8,"ROMI below target",IF(AND(Settings!$B$16&lt;&gt;"",AE173&gt;Settings!$B$16),"CAC above allowable",IF(AND(Settings!$B$10&lt;&gt;"",AG173&lt;Settings!$B$10),"Low MER","OK"))))</f>
        <v>#VALUE!</v>
      </c>
    </row>
    <row r="174" spans="5:41" x14ac:dyDescent="0.3">
      <c r="E174" s="2"/>
      <c r="F174" s="2"/>
      <c r="G174" s="2"/>
      <c r="H174" t="str">
        <f>IF(D174="","",XLOOKUP(D174,FX!$A$7:$A$100,FX!$C$7:$C$100,1))</f>
        <v/>
      </c>
      <c r="I174" s="2" t="str">
        <f t="shared" si="30"/>
        <v/>
      </c>
      <c r="J174" s="2" t="str">
        <f t="shared" si="31"/>
        <v/>
      </c>
      <c r="K174" s="2" t="str">
        <f t="shared" si="32"/>
        <v/>
      </c>
      <c r="N174" s="3">
        <f t="shared" si="33"/>
        <v>0</v>
      </c>
      <c r="O174" s="2">
        <f t="shared" si="34"/>
        <v>0</v>
      </c>
      <c r="Q174" s="2"/>
      <c r="S174" s="2" t="str">
        <f t="shared" si="35"/>
        <v/>
      </c>
      <c r="T174" s="2" t="str">
        <f t="shared" si="36"/>
        <v/>
      </c>
      <c r="U174" s="3"/>
      <c r="V174" s="3"/>
      <c r="Y174" s="2" t="str">
        <f>IF(T174="","",T174*(1-IF(U174="",Settings!$B$7,U174))*(1-IF(V174="",Settings!$B$6,V174)))</f>
        <v/>
      </c>
      <c r="Z174" s="3"/>
      <c r="AA174" s="3"/>
      <c r="AC174" s="2" t="str">
        <f>IF(Y174="","",Y174*IF(Z174="",Settings!$B$4,Z174) + Y174*IF(AA174="",Settings!$B$5,AA174) + R174*IF(AB174="",Settings!$B$6,AB174))</f>
        <v/>
      </c>
      <c r="AD174" s="2" t="str">
        <f t="shared" si="37"/>
        <v/>
      </c>
      <c r="AE174" s="2" t="str">
        <f t="shared" si="38"/>
        <v/>
      </c>
      <c r="AF174" s="3" t="e">
        <f t="shared" si="39"/>
        <v>#VALUE!</v>
      </c>
      <c r="AG174" t="e">
        <f t="shared" si="40"/>
        <v>#VALUE!</v>
      </c>
      <c r="AI174" s="2"/>
      <c r="AJ174" t="str">
        <f t="shared" si="41"/>
        <v/>
      </c>
      <c r="AK174" t="e">
        <f t="shared" si="42"/>
        <v>#VALUE!</v>
      </c>
      <c r="AL174" s="3"/>
      <c r="AM174" t="str">
        <f t="shared" si="43"/>
        <v/>
      </c>
      <c r="AN174" s="2" t="str">
        <f t="shared" si="44"/>
        <v/>
      </c>
      <c r="AO174" t="e">
        <f>IF(AF174="","",IF(AF174&lt;Settings!$B$8,"ROMI below target",IF(AND(Settings!$B$16&lt;&gt;"",AE174&gt;Settings!$B$16),"CAC above allowable",IF(AND(Settings!$B$10&lt;&gt;"",AG174&lt;Settings!$B$10),"Low MER","OK"))))</f>
        <v>#VALUE!</v>
      </c>
    </row>
    <row r="175" spans="5:41" x14ac:dyDescent="0.3">
      <c r="E175" s="2"/>
      <c r="F175" s="2"/>
      <c r="G175" s="2"/>
      <c r="H175" t="str">
        <f>IF(D175="","",XLOOKUP(D175,FX!$A$7:$A$100,FX!$C$7:$C$100,1))</f>
        <v/>
      </c>
      <c r="I175" s="2" t="str">
        <f t="shared" si="30"/>
        <v/>
      </c>
      <c r="J175" s="2" t="str">
        <f t="shared" si="31"/>
        <v/>
      </c>
      <c r="K175" s="2" t="str">
        <f t="shared" si="32"/>
        <v/>
      </c>
      <c r="N175" s="3">
        <f t="shared" si="33"/>
        <v>0</v>
      </c>
      <c r="O175" s="2">
        <f t="shared" si="34"/>
        <v>0</v>
      </c>
      <c r="Q175" s="2"/>
      <c r="S175" s="2" t="str">
        <f t="shared" si="35"/>
        <v/>
      </c>
      <c r="T175" s="2" t="str">
        <f t="shared" si="36"/>
        <v/>
      </c>
      <c r="U175" s="3"/>
      <c r="V175" s="3"/>
      <c r="Y175" s="2" t="str">
        <f>IF(T175="","",T175*(1-IF(U175="",Settings!$B$7,U175))*(1-IF(V175="",Settings!$B$6,V175)))</f>
        <v/>
      </c>
      <c r="Z175" s="3"/>
      <c r="AA175" s="3"/>
      <c r="AC175" s="2" t="str">
        <f>IF(Y175="","",Y175*IF(Z175="",Settings!$B$4,Z175) + Y175*IF(AA175="",Settings!$B$5,AA175) + R175*IF(AB175="",Settings!$B$6,AB175))</f>
        <v/>
      </c>
      <c r="AD175" s="2" t="str">
        <f t="shared" si="37"/>
        <v/>
      </c>
      <c r="AE175" s="2" t="str">
        <f t="shared" si="38"/>
        <v/>
      </c>
      <c r="AF175" s="3" t="e">
        <f t="shared" si="39"/>
        <v>#VALUE!</v>
      </c>
      <c r="AG175" t="e">
        <f t="shared" si="40"/>
        <v>#VALUE!</v>
      </c>
      <c r="AI175" s="2"/>
      <c r="AJ175" t="str">
        <f t="shared" si="41"/>
        <v/>
      </c>
      <c r="AK175" t="e">
        <f t="shared" si="42"/>
        <v>#VALUE!</v>
      </c>
      <c r="AL175" s="3"/>
      <c r="AM175" t="str">
        <f t="shared" si="43"/>
        <v/>
      </c>
      <c r="AN175" s="2" t="str">
        <f t="shared" si="44"/>
        <v/>
      </c>
      <c r="AO175" t="e">
        <f>IF(AF175="","",IF(AF175&lt;Settings!$B$8,"ROMI below target",IF(AND(Settings!$B$16&lt;&gt;"",AE175&gt;Settings!$B$16),"CAC above allowable",IF(AND(Settings!$B$10&lt;&gt;"",AG175&lt;Settings!$B$10),"Low MER","OK"))))</f>
        <v>#VALUE!</v>
      </c>
    </row>
    <row r="176" spans="5:41" x14ac:dyDescent="0.3">
      <c r="E176" s="2"/>
      <c r="F176" s="2"/>
      <c r="G176" s="2"/>
      <c r="H176" t="str">
        <f>IF(D176="","",XLOOKUP(D176,FX!$A$7:$A$100,FX!$C$7:$C$100,1))</f>
        <v/>
      </c>
      <c r="I176" s="2" t="str">
        <f t="shared" si="30"/>
        <v/>
      </c>
      <c r="J176" s="2" t="str">
        <f t="shared" si="31"/>
        <v/>
      </c>
      <c r="K176" s="2" t="str">
        <f t="shared" si="32"/>
        <v/>
      </c>
      <c r="N176" s="3">
        <f t="shared" si="33"/>
        <v>0</v>
      </c>
      <c r="O176" s="2">
        <f t="shared" si="34"/>
        <v>0</v>
      </c>
      <c r="Q176" s="2"/>
      <c r="S176" s="2" t="str">
        <f t="shared" si="35"/>
        <v/>
      </c>
      <c r="T176" s="2" t="str">
        <f t="shared" si="36"/>
        <v/>
      </c>
      <c r="U176" s="3"/>
      <c r="V176" s="3"/>
      <c r="Y176" s="2" t="str">
        <f>IF(T176="","",T176*(1-IF(U176="",Settings!$B$7,U176))*(1-IF(V176="",Settings!$B$6,V176)))</f>
        <v/>
      </c>
      <c r="Z176" s="3"/>
      <c r="AA176" s="3"/>
      <c r="AC176" s="2" t="str">
        <f>IF(Y176="","",Y176*IF(Z176="",Settings!$B$4,Z176) + Y176*IF(AA176="",Settings!$B$5,AA176) + R176*IF(AB176="",Settings!$B$6,AB176))</f>
        <v/>
      </c>
      <c r="AD176" s="2" t="str">
        <f t="shared" si="37"/>
        <v/>
      </c>
      <c r="AE176" s="2" t="str">
        <f t="shared" si="38"/>
        <v/>
      </c>
      <c r="AF176" s="3" t="e">
        <f t="shared" si="39"/>
        <v>#VALUE!</v>
      </c>
      <c r="AG176" t="e">
        <f t="shared" si="40"/>
        <v>#VALUE!</v>
      </c>
      <c r="AI176" s="2"/>
      <c r="AJ176" t="str">
        <f t="shared" si="41"/>
        <v/>
      </c>
      <c r="AK176" t="e">
        <f t="shared" si="42"/>
        <v>#VALUE!</v>
      </c>
      <c r="AL176" s="3"/>
      <c r="AM176" t="str">
        <f t="shared" si="43"/>
        <v/>
      </c>
      <c r="AN176" s="2" t="str">
        <f t="shared" si="44"/>
        <v/>
      </c>
      <c r="AO176" t="e">
        <f>IF(AF176="","",IF(AF176&lt;Settings!$B$8,"ROMI below target",IF(AND(Settings!$B$16&lt;&gt;"",AE176&gt;Settings!$B$16),"CAC above allowable",IF(AND(Settings!$B$10&lt;&gt;"",AG176&lt;Settings!$B$10),"Low MER","OK"))))</f>
        <v>#VALUE!</v>
      </c>
    </row>
    <row r="177" spans="5:41" x14ac:dyDescent="0.3">
      <c r="E177" s="2"/>
      <c r="F177" s="2"/>
      <c r="G177" s="2"/>
      <c r="H177" t="str">
        <f>IF(D177="","",XLOOKUP(D177,FX!$A$7:$A$100,FX!$C$7:$C$100,1))</f>
        <v/>
      </c>
      <c r="I177" s="2" t="str">
        <f t="shared" si="30"/>
        <v/>
      </c>
      <c r="J177" s="2" t="str">
        <f t="shared" si="31"/>
        <v/>
      </c>
      <c r="K177" s="2" t="str">
        <f t="shared" si="32"/>
        <v/>
      </c>
      <c r="N177" s="3">
        <f t="shared" si="33"/>
        <v>0</v>
      </c>
      <c r="O177" s="2">
        <f t="shared" si="34"/>
        <v>0</v>
      </c>
      <c r="Q177" s="2"/>
      <c r="S177" s="2" t="str">
        <f t="shared" si="35"/>
        <v/>
      </c>
      <c r="T177" s="2" t="str">
        <f t="shared" si="36"/>
        <v/>
      </c>
      <c r="U177" s="3"/>
      <c r="V177" s="3"/>
      <c r="Y177" s="2" t="str">
        <f>IF(T177="","",T177*(1-IF(U177="",Settings!$B$7,U177))*(1-IF(V177="",Settings!$B$6,V177)))</f>
        <v/>
      </c>
      <c r="Z177" s="3"/>
      <c r="AA177" s="3"/>
      <c r="AC177" s="2" t="str">
        <f>IF(Y177="","",Y177*IF(Z177="",Settings!$B$4,Z177) + Y177*IF(AA177="",Settings!$B$5,AA177) + R177*IF(AB177="",Settings!$B$6,AB177))</f>
        <v/>
      </c>
      <c r="AD177" s="2" t="str">
        <f t="shared" si="37"/>
        <v/>
      </c>
      <c r="AE177" s="2" t="str">
        <f t="shared" si="38"/>
        <v/>
      </c>
      <c r="AF177" s="3" t="e">
        <f t="shared" si="39"/>
        <v>#VALUE!</v>
      </c>
      <c r="AG177" t="e">
        <f t="shared" si="40"/>
        <v>#VALUE!</v>
      </c>
      <c r="AI177" s="2"/>
      <c r="AJ177" t="str">
        <f t="shared" si="41"/>
        <v/>
      </c>
      <c r="AK177" t="e">
        <f t="shared" si="42"/>
        <v>#VALUE!</v>
      </c>
      <c r="AL177" s="3"/>
      <c r="AM177" t="str">
        <f t="shared" si="43"/>
        <v/>
      </c>
      <c r="AN177" s="2" t="str">
        <f t="shared" si="44"/>
        <v/>
      </c>
      <c r="AO177" t="e">
        <f>IF(AF177="","",IF(AF177&lt;Settings!$B$8,"ROMI below target",IF(AND(Settings!$B$16&lt;&gt;"",AE177&gt;Settings!$B$16),"CAC above allowable",IF(AND(Settings!$B$10&lt;&gt;"",AG177&lt;Settings!$B$10),"Low MER","OK"))))</f>
        <v>#VALUE!</v>
      </c>
    </row>
    <row r="178" spans="5:41" x14ac:dyDescent="0.3">
      <c r="E178" s="2"/>
      <c r="F178" s="2"/>
      <c r="G178" s="2"/>
      <c r="H178" t="str">
        <f>IF(D178="","",XLOOKUP(D178,FX!$A$7:$A$100,FX!$C$7:$C$100,1))</f>
        <v/>
      </c>
      <c r="I178" s="2" t="str">
        <f t="shared" si="30"/>
        <v/>
      </c>
      <c r="J178" s="2" t="str">
        <f t="shared" si="31"/>
        <v/>
      </c>
      <c r="K178" s="2" t="str">
        <f t="shared" si="32"/>
        <v/>
      </c>
      <c r="N178" s="3">
        <f t="shared" si="33"/>
        <v>0</v>
      </c>
      <c r="O178" s="2">
        <f t="shared" si="34"/>
        <v>0</v>
      </c>
      <c r="Q178" s="2"/>
      <c r="S178" s="2" t="str">
        <f t="shared" si="35"/>
        <v/>
      </c>
      <c r="T178" s="2" t="str">
        <f t="shared" si="36"/>
        <v/>
      </c>
      <c r="U178" s="3"/>
      <c r="V178" s="3"/>
      <c r="Y178" s="2" t="str">
        <f>IF(T178="","",T178*(1-IF(U178="",Settings!$B$7,U178))*(1-IF(V178="",Settings!$B$6,V178)))</f>
        <v/>
      </c>
      <c r="Z178" s="3"/>
      <c r="AA178" s="3"/>
      <c r="AC178" s="2" t="str">
        <f>IF(Y178="","",Y178*IF(Z178="",Settings!$B$4,Z178) + Y178*IF(AA178="",Settings!$B$5,AA178) + R178*IF(AB178="",Settings!$B$6,AB178))</f>
        <v/>
      </c>
      <c r="AD178" s="2" t="str">
        <f t="shared" si="37"/>
        <v/>
      </c>
      <c r="AE178" s="2" t="str">
        <f t="shared" si="38"/>
        <v/>
      </c>
      <c r="AF178" s="3" t="e">
        <f t="shared" si="39"/>
        <v>#VALUE!</v>
      </c>
      <c r="AG178" t="e">
        <f t="shared" si="40"/>
        <v>#VALUE!</v>
      </c>
      <c r="AI178" s="2"/>
      <c r="AJ178" t="str">
        <f t="shared" si="41"/>
        <v/>
      </c>
      <c r="AK178" t="e">
        <f t="shared" si="42"/>
        <v>#VALUE!</v>
      </c>
      <c r="AL178" s="3"/>
      <c r="AM178" t="str">
        <f t="shared" si="43"/>
        <v/>
      </c>
      <c r="AN178" s="2" t="str">
        <f t="shared" si="44"/>
        <v/>
      </c>
      <c r="AO178" t="e">
        <f>IF(AF178="","",IF(AF178&lt;Settings!$B$8,"ROMI below target",IF(AND(Settings!$B$16&lt;&gt;"",AE178&gt;Settings!$B$16),"CAC above allowable",IF(AND(Settings!$B$10&lt;&gt;"",AG178&lt;Settings!$B$10),"Low MER","OK"))))</f>
        <v>#VALUE!</v>
      </c>
    </row>
    <row r="179" spans="5:41" x14ac:dyDescent="0.3">
      <c r="E179" s="2"/>
      <c r="F179" s="2"/>
      <c r="G179" s="2"/>
      <c r="H179" t="str">
        <f>IF(D179="","",XLOOKUP(D179,FX!$A$7:$A$100,FX!$C$7:$C$100,1))</f>
        <v/>
      </c>
      <c r="I179" s="2" t="str">
        <f t="shared" si="30"/>
        <v/>
      </c>
      <c r="J179" s="2" t="str">
        <f t="shared" si="31"/>
        <v/>
      </c>
      <c r="K179" s="2" t="str">
        <f t="shared" si="32"/>
        <v/>
      </c>
      <c r="N179" s="3">
        <f t="shared" si="33"/>
        <v>0</v>
      </c>
      <c r="O179" s="2">
        <f t="shared" si="34"/>
        <v>0</v>
      </c>
      <c r="Q179" s="2"/>
      <c r="S179" s="2" t="str">
        <f t="shared" si="35"/>
        <v/>
      </c>
      <c r="T179" s="2" t="str">
        <f t="shared" si="36"/>
        <v/>
      </c>
      <c r="U179" s="3"/>
      <c r="V179" s="3"/>
      <c r="Y179" s="2" t="str">
        <f>IF(T179="","",T179*(1-IF(U179="",Settings!$B$7,U179))*(1-IF(V179="",Settings!$B$6,V179)))</f>
        <v/>
      </c>
      <c r="Z179" s="3"/>
      <c r="AA179" s="3"/>
      <c r="AC179" s="2" t="str">
        <f>IF(Y179="","",Y179*IF(Z179="",Settings!$B$4,Z179) + Y179*IF(AA179="",Settings!$B$5,AA179) + R179*IF(AB179="",Settings!$B$6,AB179))</f>
        <v/>
      </c>
      <c r="AD179" s="2" t="str">
        <f t="shared" si="37"/>
        <v/>
      </c>
      <c r="AE179" s="2" t="str">
        <f t="shared" si="38"/>
        <v/>
      </c>
      <c r="AF179" s="3" t="e">
        <f t="shared" si="39"/>
        <v>#VALUE!</v>
      </c>
      <c r="AG179" t="e">
        <f t="shared" si="40"/>
        <v>#VALUE!</v>
      </c>
      <c r="AI179" s="2"/>
      <c r="AJ179" t="str">
        <f t="shared" si="41"/>
        <v/>
      </c>
      <c r="AK179" t="e">
        <f t="shared" si="42"/>
        <v>#VALUE!</v>
      </c>
      <c r="AL179" s="3"/>
      <c r="AM179" t="str">
        <f t="shared" si="43"/>
        <v/>
      </c>
      <c r="AN179" s="2" t="str">
        <f t="shared" si="44"/>
        <v/>
      </c>
      <c r="AO179" t="e">
        <f>IF(AF179="","",IF(AF179&lt;Settings!$B$8,"ROMI below target",IF(AND(Settings!$B$16&lt;&gt;"",AE179&gt;Settings!$B$16),"CAC above allowable",IF(AND(Settings!$B$10&lt;&gt;"",AG179&lt;Settings!$B$10),"Low MER","OK"))))</f>
        <v>#VALUE!</v>
      </c>
    </row>
    <row r="180" spans="5:41" x14ac:dyDescent="0.3">
      <c r="E180" s="2"/>
      <c r="F180" s="2"/>
      <c r="G180" s="2"/>
      <c r="H180" t="str">
        <f>IF(D180="","",XLOOKUP(D180,FX!$A$7:$A$100,FX!$C$7:$C$100,1))</f>
        <v/>
      </c>
      <c r="I180" s="2" t="str">
        <f t="shared" si="30"/>
        <v/>
      </c>
      <c r="J180" s="2" t="str">
        <f t="shared" si="31"/>
        <v/>
      </c>
      <c r="K180" s="2" t="str">
        <f t="shared" si="32"/>
        <v/>
      </c>
      <c r="N180" s="3">
        <f t="shared" si="33"/>
        <v>0</v>
      </c>
      <c r="O180" s="2">
        <f t="shared" si="34"/>
        <v>0</v>
      </c>
      <c r="Q180" s="2"/>
      <c r="S180" s="2" t="str">
        <f t="shared" si="35"/>
        <v/>
      </c>
      <c r="T180" s="2" t="str">
        <f t="shared" si="36"/>
        <v/>
      </c>
      <c r="U180" s="3"/>
      <c r="V180" s="3"/>
      <c r="Y180" s="2" t="str">
        <f>IF(T180="","",T180*(1-IF(U180="",Settings!$B$7,U180))*(1-IF(V180="",Settings!$B$6,V180)))</f>
        <v/>
      </c>
      <c r="Z180" s="3"/>
      <c r="AA180" s="3"/>
      <c r="AC180" s="2" t="str">
        <f>IF(Y180="","",Y180*IF(Z180="",Settings!$B$4,Z180) + Y180*IF(AA180="",Settings!$B$5,AA180) + R180*IF(AB180="",Settings!$B$6,AB180))</f>
        <v/>
      </c>
      <c r="AD180" s="2" t="str">
        <f t="shared" si="37"/>
        <v/>
      </c>
      <c r="AE180" s="2" t="str">
        <f t="shared" si="38"/>
        <v/>
      </c>
      <c r="AF180" s="3" t="e">
        <f t="shared" si="39"/>
        <v>#VALUE!</v>
      </c>
      <c r="AG180" t="e">
        <f t="shared" si="40"/>
        <v>#VALUE!</v>
      </c>
      <c r="AI180" s="2"/>
      <c r="AJ180" t="str">
        <f t="shared" si="41"/>
        <v/>
      </c>
      <c r="AK180" t="e">
        <f t="shared" si="42"/>
        <v>#VALUE!</v>
      </c>
      <c r="AL180" s="3"/>
      <c r="AM180" t="str">
        <f t="shared" si="43"/>
        <v/>
      </c>
      <c r="AN180" s="2" t="str">
        <f t="shared" si="44"/>
        <v/>
      </c>
      <c r="AO180" t="e">
        <f>IF(AF180="","",IF(AF180&lt;Settings!$B$8,"ROMI below target",IF(AND(Settings!$B$16&lt;&gt;"",AE180&gt;Settings!$B$16),"CAC above allowable",IF(AND(Settings!$B$10&lt;&gt;"",AG180&lt;Settings!$B$10),"Low MER","OK"))))</f>
        <v>#VALUE!</v>
      </c>
    </row>
    <row r="181" spans="5:41" x14ac:dyDescent="0.3">
      <c r="E181" s="2"/>
      <c r="F181" s="2"/>
      <c r="G181" s="2"/>
      <c r="H181" t="str">
        <f>IF(D181="","",XLOOKUP(D181,FX!$A$7:$A$100,FX!$C$7:$C$100,1))</f>
        <v/>
      </c>
      <c r="I181" s="2" t="str">
        <f t="shared" si="30"/>
        <v/>
      </c>
      <c r="J181" s="2" t="str">
        <f t="shared" si="31"/>
        <v/>
      </c>
      <c r="K181" s="2" t="str">
        <f t="shared" si="32"/>
        <v/>
      </c>
      <c r="N181" s="3">
        <f t="shared" si="33"/>
        <v>0</v>
      </c>
      <c r="O181" s="2">
        <f t="shared" si="34"/>
        <v>0</v>
      </c>
      <c r="Q181" s="2"/>
      <c r="S181" s="2" t="str">
        <f t="shared" si="35"/>
        <v/>
      </c>
      <c r="T181" s="2" t="str">
        <f t="shared" si="36"/>
        <v/>
      </c>
      <c r="U181" s="3"/>
      <c r="V181" s="3"/>
      <c r="Y181" s="2" t="str">
        <f>IF(T181="","",T181*(1-IF(U181="",Settings!$B$7,U181))*(1-IF(V181="",Settings!$B$6,V181)))</f>
        <v/>
      </c>
      <c r="Z181" s="3"/>
      <c r="AA181" s="3"/>
      <c r="AC181" s="2" t="str">
        <f>IF(Y181="","",Y181*IF(Z181="",Settings!$B$4,Z181) + Y181*IF(AA181="",Settings!$B$5,AA181) + R181*IF(AB181="",Settings!$B$6,AB181))</f>
        <v/>
      </c>
      <c r="AD181" s="2" t="str">
        <f t="shared" si="37"/>
        <v/>
      </c>
      <c r="AE181" s="2" t="str">
        <f t="shared" si="38"/>
        <v/>
      </c>
      <c r="AF181" s="3" t="e">
        <f t="shared" si="39"/>
        <v>#VALUE!</v>
      </c>
      <c r="AG181" t="e">
        <f t="shared" si="40"/>
        <v>#VALUE!</v>
      </c>
      <c r="AI181" s="2"/>
      <c r="AJ181" t="str">
        <f t="shared" si="41"/>
        <v/>
      </c>
      <c r="AK181" t="e">
        <f t="shared" si="42"/>
        <v>#VALUE!</v>
      </c>
      <c r="AL181" s="3"/>
      <c r="AM181" t="str">
        <f t="shared" si="43"/>
        <v/>
      </c>
      <c r="AN181" s="2" t="str">
        <f t="shared" si="44"/>
        <v/>
      </c>
      <c r="AO181" t="e">
        <f>IF(AF181="","",IF(AF181&lt;Settings!$B$8,"ROMI below target",IF(AND(Settings!$B$16&lt;&gt;"",AE181&gt;Settings!$B$16),"CAC above allowable",IF(AND(Settings!$B$10&lt;&gt;"",AG181&lt;Settings!$B$10),"Low MER","OK"))))</f>
        <v>#VALUE!</v>
      </c>
    </row>
    <row r="182" spans="5:41" x14ac:dyDescent="0.3">
      <c r="E182" s="2"/>
      <c r="F182" s="2"/>
      <c r="G182" s="2"/>
      <c r="H182" t="str">
        <f>IF(D182="","",XLOOKUP(D182,FX!$A$7:$A$100,FX!$C$7:$C$100,1))</f>
        <v/>
      </c>
      <c r="I182" s="2" t="str">
        <f t="shared" si="30"/>
        <v/>
      </c>
      <c r="J182" s="2" t="str">
        <f t="shared" si="31"/>
        <v/>
      </c>
      <c r="K182" s="2" t="str">
        <f t="shared" si="32"/>
        <v/>
      </c>
      <c r="N182" s="3">
        <f t="shared" si="33"/>
        <v>0</v>
      </c>
      <c r="O182" s="2">
        <f t="shared" si="34"/>
        <v>0</v>
      </c>
      <c r="Q182" s="2"/>
      <c r="S182" s="2" t="str">
        <f t="shared" si="35"/>
        <v/>
      </c>
      <c r="T182" s="2" t="str">
        <f t="shared" si="36"/>
        <v/>
      </c>
      <c r="U182" s="3"/>
      <c r="V182" s="3"/>
      <c r="Y182" s="2" t="str">
        <f>IF(T182="","",T182*(1-IF(U182="",Settings!$B$7,U182))*(1-IF(V182="",Settings!$B$6,V182)))</f>
        <v/>
      </c>
      <c r="Z182" s="3"/>
      <c r="AA182" s="3"/>
      <c r="AC182" s="2" t="str">
        <f>IF(Y182="","",Y182*IF(Z182="",Settings!$B$4,Z182) + Y182*IF(AA182="",Settings!$B$5,AA182) + R182*IF(AB182="",Settings!$B$6,AB182))</f>
        <v/>
      </c>
      <c r="AD182" s="2" t="str">
        <f t="shared" si="37"/>
        <v/>
      </c>
      <c r="AE182" s="2" t="str">
        <f t="shared" si="38"/>
        <v/>
      </c>
      <c r="AF182" s="3" t="e">
        <f t="shared" si="39"/>
        <v>#VALUE!</v>
      </c>
      <c r="AG182" t="e">
        <f t="shared" si="40"/>
        <v>#VALUE!</v>
      </c>
      <c r="AI182" s="2"/>
      <c r="AJ182" t="str">
        <f t="shared" si="41"/>
        <v/>
      </c>
      <c r="AK182" t="e">
        <f t="shared" si="42"/>
        <v>#VALUE!</v>
      </c>
      <c r="AL182" s="3"/>
      <c r="AM182" t="str">
        <f t="shared" si="43"/>
        <v/>
      </c>
      <c r="AN182" s="2" t="str">
        <f t="shared" si="44"/>
        <v/>
      </c>
      <c r="AO182" t="e">
        <f>IF(AF182="","",IF(AF182&lt;Settings!$B$8,"ROMI below target",IF(AND(Settings!$B$16&lt;&gt;"",AE182&gt;Settings!$B$16),"CAC above allowable",IF(AND(Settings!$B$10&lt;&gt;"",AG182&lt;Settings!$B$10),"Low MER","OK"))))</f>
        <v>#VALUE!</v>
      </c>
    </row>
    <row r="183" spans="5:41" x14ac:dyDescent="0.3">
      <c r="E183" s="2"/>
      <c r="F183" s="2"/>
      <c r="G183" s="2"/>
      <c r="H183" t="str">
        <f>IF(D183="","",XLOOKUP(D183,FX!$A$7:$A$100,FX!$C$7:$C$100,1))</f>
        <v/>
      </c>
      <c r="I183" s="2" t="str">
        <f t="shared" si="30"/>
        <v/>
      </c>
      <c r="J183" s="2" t="str">
        <f t="shared" si="31"/>
        <v/>
      </c>
      <c r="K183" s="2" t="str">
        <f t="shared" si="32"/>
        <v/>
      </c>
      <c r="N183" s="3">
        <f t="shared" si="33"/>
        <v>0</v>
      </c>
      <c r="O183" s="2">
        <f t="shared" si="34"/>
        <v>0</v>
      </c>
      <c r="Q183" s="2"/>
      <c r="S183" s="2" t="str">
        <f t="shared" si="35"/>
        <v/>
      </c>
      <c r="T183" s="2" t="str">
        <f t="shared" si="36"/>
        <v/>
      </c>
      <c r="U183" s="3"/>
      <c r="V183" s="3"/>
      <c r="Y183" s="2" t="str">
        <f>IF(T183="","",T183*(1-IF(U183="",Settings!$B$7,U183))*(1-IF(V183="",Settings!$B$6,V183)))</f>
        <v/>
      </c>
      <c r="Z183" s="3"/>
      <c r="AA183" s="3"/>
      <c r="AC183" s="2" t="str">
        <f>IF(Y183="","",Y183*IF(Z183="",Settings!$B$4,Z183) + Y183*IF(AA183="",Settings!$B$5,AA183) + R183*IF(AB183="",Settings!$B$6,AB183))</f>
        <v/>
      </c>
      <c r="AD183" s="2" t="str">
        <f t="shared" si="37"/>
        <v/>
      </c>
      <c r="AE183" s="2" t="str">
        <f t="shared" si="38"/>
        <v/>
      </c>
      <c r="AF183" s="3" t="e">
        <f t="shared" si="39"/>
        <v>#VALUE!</v>
      </c>
      <c r="AG183" t="e">
        <f t="shared" si="40"/>
        <v>#VALUE!</v>
      </c>
      <c r="AI183" s="2"/>
      <c r="AJ183" t="str">
        <f t="shared" si="41"/>
        <v/>
      </c>
      <c r="AK183" t="e">
        <f t="shared" si="42"/>
        <v>#VALUE!</v>
      </c>
      <c r="AL183" s="3"/>
      <c r="AM183" t="str">
        <f t="shared" si="43"/>
        <v/>
      </c>
      <c r="AN183" s="2" t="str">
        <f t="shared" si="44"/>
        <v/>
      </c>
      <c r="AO183" t="e">
        <f>IF(AF183="","",IF(AF183&lt;Settings!$B$8,"ROMI below target",IF(AND(Settings!$B$16&lt;&gt;"",AE183&gt;Settings!$B$16),"CAC above allowable",IF(AND(Settings!$B$10&lt;&gt;"",AG183&lt;Settings!$B$10),"Low MER","OK"))))</f>
        <v>#VALUE!</v>
      </c>
    </row>
    <row r="184" spans="5:41" x14ac:dyDescent="0.3">
      <c r="E184" s="2"/>
      <c r="F184" s="2"/>
      <c r="G184" s="2"/>
      <c r="H184" t="str">
        <f>IF(D184="","",XLOOKUP(D184,FX!$A$7:$A$100,FX!$C$7:$C$100,1))</f>
        <v/>
      </c>
      <c r="I184" s="2" t="str">
        <f t="shared" si="30"/>
        <v/>
      </c>
      <c r="J184" s="2" t="str">
        <f t="shared" si="31"/>
        <v/>
      </c>
      <c r="K184" s="2" t="str">
        <f t="shared" si="32"/>
        <v/>
      </c>
      <c r="N184" s="3">
        <f t="shared" si="33"/>
        <v>0</v>
      </c>
      <c r="O184" s="2">
        <f t="shared" si="34"/>
        <v>0</v>
      </c>
      <c r="Q184" s="2"/>
      <c r="S184" s="2" t="str">
        <f t="shared" si="35"/>
        <v/>
      </c>
      <c r="T184" s="2" t="str">
        <f t="shared" si="36"/>
        <v/>
      </c>
      <c r="U184" s="3"/>
      <c r="V184" s="3"/>
      <c r="Y184" s="2" t="str">
        <f>IF(T184="","",T184*(1-IF(U184="",Settings!$B$7,U184))*(1-IF(V184="",Settings!$B$6,V184)))</f>
        <v/>
      </c>
      <c r="Z184" s="3"/>
      <c r="AA184" s="3"/>
      <c r="AC184" s="2" t="str">
        <f>IF(Y184="","",Y184*IF(Z184="",Settings!$B$4,Z184) + Y184*IF(AA184="",Settings!$B$5,AA184) + R184*IF(AB184="",Settings!$B$6,AB184))</f>
        <v/>
      </c>
      <c r="AD184" s="2" t="str">
        <f t="shared" si="37"/>
        <v/>
      </c>
      <c r="AE184" s="2" t="str">
        <f t="shared" si="38"/>
        <v/>
      </c>
      <c r="AF184" s="3" t="e">
        <f t="shared" si="39"/>
        <v>#VALUE!</v>
      </c>
      <c r="AG184" t="e">
        <f t="shared" si="40"/>
        <v>#VALUE!</v>
      </c>
      <c r="AI184" s="2"/>
      <c r="AJ184" t="str">
        <f t="shared" si="41"/>
        <v/>
      </c>
      <c r="AK184" t="e">
        <f t="shared" si="42"/>
        <v>#VALUE!</v>
      </c>
      <c r="AL184" s="3"/>
      <c r="AM184" t="str">
        <f t="shared" si="43"/>
        <v/>
      </c>
      <c r="AN184" s="2" t="str">
        <f t="shared" si="44"/>
        <v/>
      </c>
      <c r="AO184" t="e">
        <f>IF(AF184="","",IF(AF184&lt;Settings!$B$8,"ROMI below target",IF(AND(Settings!$B$16&lt;&gt;"",AE184&gt;Settings!$B$16),"CAC above allowable",IF(AND(Settings!$B$10&lt;&gt;"",AG184&lt;Settings!$B$10),"Low MER","OK"))))</f>
        <v>#VALUE!</v>
      </c>
    </row>
    <row r="185" spans="5:41" x14ac:dyDescent="0.3">
      <c r="E185" s="2"/>
      <c r="F185" s="2"/>
      <c r="G185" s="2"/>
      <c r="H185" t="str">
        <f>IF(D185="","",XLOOKUP(D185,FX!$A$7:$A$100,FX!$C$7:$C$100,1))</f>
        <v/>
      </c>
      <c r="I185" s="2" t="str">
        <f t="shared" si="30"/>
        <v/>
      </c>
      <c r="J185" s="2" t="str">
        <f t="shared" si="31"/>
        <v/>
      </c>
      <c r="K185" s="2" t="str">
        <f t="shared" si="32"/>
        <v/>
      </c>
      <c r="N185" s="3">
        <f t="shared" si="33"/>
        <v>0</v>
      </c>
      <c r="O185" s="2">
        <f t="shared" si="34"/>
        <v>0</v>
      </c>
      <c r="Q185" s="2"/>
      <c r="S185" s="2" t="str">
        <f t="shared" si="35"/>
        <v/>
      </c>
      <c r="T185" s="2" t="str">
        <f t="shared" si="36"/>
        <v/>
      </c>
      <c r="U185" s="3"/>
      <c r="V185" s="3"/>
      <c r="Y185" s="2" t="str">
        <f>IF(T185="","",T185*(1-IF(U185="",Settings!$B$7,U185))*(1-IF(V185="",Settings!$B$6,V185)))</f>
        <v/>
      </c>
      <c r="Z185" s="3"/>
      <c r="AA185" s="3"/>
      <c r="AC185" s="2" t="str">
        <f>IF(Y185="","",Y185*IF(Z185="",Settings!$B$4,Z185) + Y185*IF(AA185="",Settings!$B$5,AA185) + R185*IF(AB185="",Settings!$B$6,AB185))</f>
        <v/>
      </c>
      <c r="AD185" s="2" t="str">
        <f t="shared" si="37"/>
        <v/>
      </c>
      <c r="AE185" s="2" t="str">
        <f t="shared" si="38"/>
        <v/>
      </c>
      <c r="AF185" s="3" t="e">
        <f t="shared" si="39"/>
        <v>#VALUE!</v>
      </c>
      <c r="AG185" t="e">
        <f t="shared" si="40"/>
        <v>#VALUE!</v>
      </c>
      <c r="AI185" s="2"/>
      <c r="AJ185" t="str">
        <f t="shared" si="41"/>
        <v/>
      </c>
      <c r="AK185" t="e">
        <f t="shared" si="42"/>
        <v>#VALUE!</v>
      </c>
      <c r="AL185" s="3"/>
      <c r="AM185" t="str">
        <f t="shared" si="43"/>
        <v/>
      </c>
      <c r="AN185" s="2" t="str">
        <f t="shared" si="44"/>
        <v/>
      </c>
      <c r="AO185" t="e">
        <f>IF(AF185="","",IF(AF185&lt;Settings!$B$8,"ROMI below target",IF(AND(Settings!$B$16&lt;&gt;"",AE185&gt;Settings!$B$16),"CAC above allowable",IF(AND(Settings!$B$10&lt;&gt;"",AG185&lt;Settings!$B$10),"Low MER","OK"))))</f>
        <v>#VALUE!</v>
      </c>
    </row>
    <row r="186" spans="5:41" x14ac:dyDescent="0.3">
      <c r="E186" s="2"/>
      <c r="F186" s="2"/>
      <c r="G186" s="2"/>
      <c r="H186" t="str">
        <f>IF(D186="","",XLOOKUP(D186,FX!$A$7:$A$100,FX!$C$7:$C$100,1))</f>
        <v/>
      </c>
      <c r="I186" s="2" t="str">
        <f t="shared" si="30"/>
        <v/>
      </c>
      <c r="J186" s="2" t="str">
        <f t="shared" si="31"/>
        <v/>
      </c>
      <c r="K186" s="2" t="str">
        <f t="shared" si="32"/>
        <v/>
      </c>
      <c r="N186" s="3">
        <f t="shared" si="33"/>
        <v>0</v>
      </c>
      <c r="O186" s="2">
        <f t="shared" si="34"/>
        <v>0</v>
      </c>
      <c r="Q186" s="2"/>
      <c r="S186" s="2" t="str">
        <f t="shared" si="35"/>
        <v/>
      </c>
      <c r="T186" s="2" t="str">
        <f t="shared" si="36"/>
        <v/>
      </c>
      <c r="U186" s="3"/>
      <c r="V186" s="3"/>
      <c r="Y186" s="2" t="str">
        <f>IF(T186="","",T186*(1-IF(U186="",Settings!$B$7,U186))*(1-IF(V186="",Settings!$B$6,V186)))</f>
        <v/>
      </c>
      <c r="Z186" s="3"/>
      <c r="AA186" s="3"/>
      <c r="AC186" s="2" t="str">
        <f>IF(Y186="","",Y186*IF(Z186="",Settings!$B$4,Z186) + Y186*IF(AA186="",Settings!$B$5,AA186) + R186*IF(AB186="",Settings!$B$6,AB186))</f>
        <v/>
      </c>
      <c r="AD186" s="2" t="str">
        <f t="shared" si="37"/>
        <v/>
      </c>
      <c r="AE186" s="2" t="str">
        <f t="shared" si="38"/>
        <v/>
      </c>
      <c r="AF186" s="3" t="e">
        <f t="shared" si="39"/>
        <v>#VALUE!</v>
      </c>
      <c r="AG186" t="e">
        <f t="shared" si="40"/>
        <v>#VALUE!</v>
      </c>
      <c r="AI186" s="2"/>
      <c r="AJ186" t="str">
        <f t="shared" si="41"/>
        <v/>
      </c>
      <c r="AK186" t="e">
        <f t="shared" si="42"/>
        <v>#VALUE!</v>
      </c>
      <c r="AL186" s="3"/>
      <c r="AM186" t="str">
        <f t="shared" si="43"/>
        <v/>
      </c>
      <c r="AN186" s="2" t="str">
        <f t="shared" si="44"/>
        <v/>
      </c>
      <c r="AO186" t="e">
        <f>IF(AF186="","",IF(AF186&lt;Settings!$B$8,"ROMI below target",IF(AND(Settings!$B$16&lt;&gt;"",AE186&gt;Settings!$B$16),"CAC above allowable",IF(AND(Settings!$B$10&lt;&gt;"",AG186&lt;Settings!$B$10),"Low MER","OK"))))</f>
        <v>#VALUE!</v>
      </c>
    </row>
    <row r="187" spans="5:41" x14ac:dyDescent="0.3">
      <c r="E187" s="2"/>
      <c r="F187" s="2"/>
      <c r="G187" s="2"/>
      <c r="H187" t="str">
        <f>IF(D187="","",XLOOKUP(D187,FX!$A$7:$A$100,FX!$C$7:$C$100,1))</f>
        <v/>
      </c>
      <c r="I187" s="2" t="str">
        <f t="shared" si="30"/>
        <v/>
      </c>
      <c r="J187" s="2" t="str">
        <f t="shared" si="31"/>
        <v/>
      </c>
      <c r="K187" s="2" t="str">
        <f t="shared" si="32"/>
        <v/>
      </c>
      <c r="N187" s="3">
        <f t="shared" si="33"/>
        <v>0</v>
      </c>
      <c r="O187" s="2">
        <f t="shared" si="34"/>
        <v>0</v>
      </c>
      <c r="Q187" s="2"/>
      <c r="S187" s="2" t="str">
        <f t="shared" si="35"/>
        <v/>
      </c>
      <c r="T187" s="2" t="str">
        <f t="shared" si="36"/>
        <v/>
      </c>
      <c r="U187" s="3"/>
      <c r="V187" s="3"/>
      <c r="Y187" s="2" t="str">
        <f>IF(T187="","",T187*(1-IF(U187="",Settings!$B$7,U187))*(1-IF(V187="",Settings!$B$6,V187)))</f>
        <v/>
      </c>
      <c r="Z187" s="3"/>
      <c r="AA187" s="3"/>
      <c r="AC187" s="2" t="str">
        <f>IF(Y187="","",Y187*IF(Z187="",Settings!$B$4,Z187) + Y187*IF(AA187="",Settings!$B$5,AA187) + R187*IF(AB187="",Settings!$B$6,AB187))</f>
        <v/>
      </c>
      <c r="AD187" s="2" t="str">
        <f t="shared" si="37"/>
        <v/>
      </c>
      <c r="AE187" s="2" t="str">
        <f t="shared" si="38"/>
        <v/>
      </c>
      <c r="AF187" s="3" t="e">
        <f t="shared" si="39"/>
        <v>#VALUE!</v>
      </c>
      <c r="AG187" t="e">
        <f t="shared" si="40"/>
        <v>#VALUE!</v>
      </c>
      <c r="AI187" s="2"/>
      <c r="AJ187" t="str">
        <f t="shared" si="41"/>
        <v/>
      </c>
      <c r="AK187" t="e">
        <f t="shared" si="42"/>
        <v>#VALUE!</v>
      </c>
      <c r="AL187" s="3"/>
      <c r="AM187" t="str">
        <f t="shared" si="43"/>
        <v/>
      </c>
      <c r="AN187" s="2" t="str">
        <f t="shared" si="44"/>
        <v/>
      </c>
      <c r="AO187" t="e">
        <f>IF(AF187="","",IF(AF187&lt;Settings!$B$8,"ROMI below target",IF(AND(Settings!$B$16&lt;&gt;"",AE187&gt;Settings!$B$16),"CAC above allowable",IF(AND(Settings!$B$10&lt;&gt;"",AG187&lt;Settings!$B$10),"Low MER","OK"))))</f>
        <v>#VALUE!</v>
      </c>
    </row>
    <row r="188" spans="5:41" x14ac:dyDescent="0.3">
      <c r="E188" s="2"/>
      <c r="F188" s="2"/>
      <c r="G188" s="2"/>
      <c r="H188" t="str">
        <f>IF(D188="","",XLOOKUP(D188,FX!$A$7:$A$100,FX!$C$7:$C$100,1))</f>
        <v/>
      </c>
      <c r="I188" s="2" t="str">
        <f t="shared" si="30"/>
        <v/>
      </c>
      <c r="J188" s="2" t="str">
        <f t="shared" si="31"/>
        <v/>
      </c>
      <c r="K188" s="2" t="str">
        <f t="shared" si="32"/>
        <v/>
      </c>
      <c r="N188" s="3">
        <f t="shared" si="33"/>
        <v>0</v>
      </c>
      <c r="O188" s="2">
        <f t="shared" si="34"/>
        <v>0</v>
      </c>
      <c r="Q188" s="2"/>
      <c r="S188" s="2" t="str">
        <f t="shared" si="35"/>
        <v/>
      </c>
      <c r="T188" s="2" t="str">
        <f t="shared" si="36"/>
        <v/>
      </c>
      <c r="U188" s="3"/>
      <c r="V188" s="3"/>
      <c r="Y188" s="2" t="str">
        <f>IF(T188="","",T188*(1-IF(U188="",Settings!$B$7,U188))*(1-IF(V188="",Settings!$B$6,V188)))</f>
        <v/>
      </c>
      <c r="Z188" s="3"/>
      <c r="AA188" s="3"/>
      <c r="AC188" s="2" t="str">
        <f>IF(Y188="","",Y188*IF(Z188="",Settings!$B$4,Z188) + Y188*IF(AA188="",Settings!$B$5,AA188) + R188*IF(AB188="",Settings!$B$6,AB188))</f>
        <v/>
      </c>
      <c r="AD188" s="2" t="str">
        <f t="shared" si="37"/>
        <v/>
      </c>
      <c r="AE188" s="2" t="str">
        <f t="shared" si="38"/>
        <v/>
      </c>
      <c r="AF188" s="3" t="e">
        <f t="shared" si="39"/>
        <v>#VALUE!</v>
      </c>
      <c r="AG188" t="e">
        <f t="shared" si="40"/>
        <v>#VALUE!</v>
      </c>
      <c r="AI188" s="2"/>
      <c r="AJ188" t="str">
        <f t="shared" si="41"/>
        <v/>
      </c>
      <c r="AK188" t="e">
        <f t="shared" si="42"/>
        <v>#VALUE!</v>
      </c>
      <c r="AL188" s="3"/>
      <c r="AM188" t="str">
        <f t="shared" si="43"/>
        <v/>
      </c>
      <c r="AN188" s="2" t="str">
        <f t="shared" si="44"/>
        <v/>
      </c>
      <c r="AO188" t="e">
        <f>IF(AF188="","",IF(AF188&lt;Settings!$B$8,"ROMI below target",IF(AND(Settings!$B$16&lt;&gt;"",AE188&gt;Settings!$B$16),"CAC above allowable",IF(AND(Settings!$B$10&lt;&gt;"",AG188&lt;Settings!$B$10),"Low MER","OK"))))</f>
        <v>#VALUE!</v>
      </c>
    </row>
    <row r="189" spans="5:41" x14ac:dyDescent="0.3">
      <c r="E189" s="2"/>
      <c r="F189" s="2"/>
      <c r="G189" s="2"/>
      <c r="H189" t="str">
        <f>IF(D189="","",XLOOKUP(D189,FX!$A$7:$A$100,FX!$C$7:$C$100,1))</f>
        <v/>
      </c>
      <c r="I189" s="2" t="str">
        <f t="shared" si="30"/>
        <v/>
      </c>
      <c r="J189" s="2" t="str">
        <f t="shared" si="31"/>
        <v/>
      </c>
      <c r="K189" s="2" t="str">
        <f t="shared" si="32"/>
        <v/>
      </c>
      <c r="N189" s="3">
        <f t="shared" si="33"/>
        <v>0</v>
      </c>
      <c r="O189" s="2">
        <f t="shared" si="34"/>
        <v>0</v>
      </c>
      <c r="Q189" s="2"/>
      <c r="S189" s="2" t="str">
        <f t="shared" si="35"/>
        <v/>
      </c>
      <c r="T189" s="2" t="str">
        <f t="shared" si="36"/>
        <v/>
      </c>
      <c r="U189" s="3"/>
      <c r="V189" s="3"/>
      <c r="Y189" s="2" t="str">
        <f>IF(T189="","",T189*(1-IF(U189="",Settings!$B$7,U189))*(1-IF(V189="",Settings!$B$6,V189)))</f>
        <v/>
      </c>
      <c r="Z189" s="3"/>
      <c r="AA189" s="3"/>
      <c r="AC189" s="2" t="str">
        <f>IF(Y189="","",Y189*IF(Z189="",Settings!$B$4,Z189) + Y189*IF(AA189="",Settings!$B$5,AA189) + R189*IF(AB189="",Settings!$B$6,AB189))</f>
        <v/>
      </c>
      <c r="AD189" s="2" t="str">
        <f t="shared" si="37"/>
        <v/>
      </c>
      <c r="AE189" s="2" t="str">
        <f t="shared" si="38"/>
        <v/>
      </c>
      <c r="AF189" s="3" t="e">
        <f t="shared" si="39"/>
        <v>#VALUE!</v>
      </c>
      <c r="AG189" t="e">
        <f t="shared" si="40"/>
        <v>#VALUE!</v>
      </c>
      <c r="AI189" s="2"/>
      <c r="AJ189" t="str">
        <f t="shared" si="41"/>
        <v/>
      </c>
      <c r="AK189" t="e">
        <f t="shared" si="42"/>
        <v>#VALUE!</v>
      </c>
      <c r="AL189" s="3"/>
      <c r="AM189" t="str">
        <f t="shared" si="43"/>
        <v/>
      </c>
      <c r="AN189" s="2" t="str">
        <f t="shared" si="44"/>
        <v/>
      </c>
      <c r="AO189" t="e">
        <f>IF(AF189="","",IF(AF189&lt;Settings!$B$8,"ROMI below target",IF(AND(Settings!$B$16&lt;&gt;"",AE189&gt;Settings!$B$16),"CAC above allowable",IF(AND(Settings!$B$10&lt;&gt;"",AG189&lt;Settings!$B$10),"Low MER","OK"))))</f>
        <v>#VALUE!</v>
      </c>
    </row>
    <row r="190" spans="5:41" x14ac:dyDescent="0.3">
      <c r="E190" s="2"/>
      <c r="F190" s="2"/>
      <c r="G190" s="2"/>
      <c r="H190" t="str">
        <f>IF(D190="","",XLOOKUP(D190,FX!$A$7:$A$100,FX!$C$7:$C$100,1))</f>
        <v/>
      </c>
      <c r="I190" s="2" t="str">
        <f t="shared" si="30"/>
        <v/>
      </c>
      <c r="J190" s="2" t="str">
        <f t="shared" si="31"/>
        <v/>
      </c>
      <c r="K190" s="2" t="str">
        <f t="shared" si="32"/>
        <v/>
      </c>
      <c r="N190" s="3">
        <f t="shared" si="33"/>
        <v>0</v>
      </c>
      <c r="O190" s="2">
        <f t="shared" si="34"/>
        <v>0</v>
      </c>
      <c r="Q190" s="2"/>
      <c r="S190" s="2" t="str">
        <f t="shared" si="35"/>
        <v/>
      </c>
      <c r="T190" s="2" t="str">
        <f t="shared" si="36"/>
        <v/>
      </c>
      <c r="U190" s="3"/>
      <c r="V190" s="3"/>
      <c r="Y190" s="2" t="str">
        <f>IF(T190="","",T190*(1-IF(U190="",Settings!$B$7,U190))*(1-IF(V190="",Settings!$B$6,V190)))</f>
        <v/>
      </c>
      <c r="Z190" s="3"/>
      <c r="AA190" s="3"/>
      <c r="AC190" s="2" t="str">
        <f>IF(Y190="","",Y190*IF(Z190="",Settings!$B$4,Z190) + Y190*IF(AA190="",Settings!$B$5,AA190) + R190*IF(AB190="",Settings!$B$6,AB190))</f>
        <v/>
      </c>
      <c r="AD190" s="2" t="str">
        <f t="shared" si="37"/>
        <v/>
      </c>
      <c r="AE190" s="2" t="str">
        <f t="shared" si="38"/>
        <v/>
      </c>
      <c r="AF190" s="3" t="e">
        <f t="shared" si="39"/>
        <v>#VALUE!</v>
      </c>
      <c r="AG190" t="e">
        <f t="shared" si="40"/>
        <v>#VALUE!</v>
      </c>
      <c r="AI190" s="2"/>
      <c r="AJ190" t="str">
        <f t="shared" si="41"/>
        <v/>
      </c>
      <c r="AK190" t="e">
        <f t="shared" si="42"/>
        <v>#VALUE!</v>
      </c>
      <c r="AL190" s="3"/>
      <c r="AM190" t="str">
        <f t="shared" si="43"/>
        <v/>
      </c>
      <c r="AN190" s="2" t="str">
        <f t="shared" si="44"/>
        <v/>
      </c>
      <c r="AO190" t="e">
        <f>IF(AF190="","",IF(AF190&lt;Settings!$B$8,"ROMI below target",IF(AND(Settings!$B$16&lt;&gt;"",AE190&gt;Settings!$B$16),"CAC above allowable",IF(AND(Settings!$B$10&lt;&gt;"",AG190&lt;Settings!$B$10),"Low MER","OK"))))</f>
        <v>#VALUE!</v>
      </c>
    </row>
    <row r="191" spans="5:41" x14ac:dyDescent="0.3">
      <c r="E191" s="2"/>
      <c r="F191" s="2"/>
      <c r="G191" s="2"/>
      <c r="H191" t="str">
        <f>IF(D191="","",XLOOKUP(D191,FX!$A$7:$A$100,FX!$C$7:$C$100,1))</f>
        <v/>
      </c>
      <c r="I191" s="2" t="str">
        <f t="shared" si="30"/>
        <v/>
      </c>
      <c r="J191" s="2" t="str">
        <f t="shared" si="31"/>
        <v/>
      </c>
      <c r="K191" s="2" t="str">
        <f t="shared" si="32"/>
        <v/>
      </c>
      <c r="N191" s="3">
        <f t="shared" si="33"/>
        <v>0</v>
      </c>
      <c r="O191" s="2">
        <f t="shared" si="34"/>
        <v>0</v>
      </c>
      <c r="Q191" s="2"/>
      <c r="S191" s="2" t="str">
        <f t="shared" si="35"/>
        <v/>
      </c>
      <c r="T191" s="2" t="str">
        <f t="shared" si="36"/>
        <v/>
      </c>
      <c r="U191" s="3"/>
      <c r="V191" s="3"/>
      <c r="Y191" s="2" t="str">
        <f>IF(T191="","",T191*(1-IF(U191="",Settings!$B$7,U191))*(1-IF(V191="",Settings!$B$6,V191)))</f>
        <v/>
      </c>
      <c r="Z191" s="3"/>
      <c r="AA191" s="3"/>
      <c r="AC191" s="2" t="str">
        <f>IF(Y191="","",Y191*IF(Z191="",Settings!$B$4,Z191) + Y191*IF(AA191="",Settings!$B$5,AA191) + R191*IF(AB191="",Settings!$B$6,AB191))</f>
        <v/>
      </c>
      <c r="AD191" s="2" t="str">
        <f t="shared" si="37"/>
        <v/>
      </c>
      <c r="AE191" s="2" t="str">
        <f t="shared" si="38"/>
        <v/>
      </c>
      <c r="AF191" s="3" t="e">
        <f t="shared" si="39"/>
        <v>#VALUE!</v>
      </c>
      <c r="AG191" t="e">
        <f t="shared" si="40"/>
        <v>#VALUE!</v>
      </c>
      <c r="AI191" s="2"/>
      <c r="AJ191" t="str">
        <f t="shared" si="41"/>
        <v/>
      </c>
      <c r="AK191" t="e">
        <f t="shared" si="42"/>
        <v>#VALUE!</v>
      </c>
      <c r="AL191" s="3"/>
      <c r="AM191" t="str">
        <f t="shared" si="43"/>
        <v/>
      </c>
      <c r="AN191" s="2" t="str">
        <f t="shared" si="44"/>
        <v/>
      </c>
      <c r="AO191" t="e">
        <f>IF(AF191="","",IF(AF191&lt;Settings!$B$8,"ROMI below target",IF(AND(Settings!$B$16&lt;&gt;"",AE191&gt;Settings!$B$16),"CAC above allowable",IF(AND(Settings!$B$10&lt;&gt;"",AG191&lt;Settings!$B$10),"Low MER","OK"))))</f>
        <v>#VALUE!</v>
      </c>
    </row>
    <row r="192" spans="5:41" x14ac:dyDescent="0.3">
      <c r="E192" s="2"/>
      <c r="F192" s="2"/>
      <c r="G192" s="2"/>
      <c r="H192" t="str">
        <f>IF(D192="","",XLOOKUP(D192,FX!$A$7:$A$100,FX!$C$7:$C$100,1))</f>
        <v/>
      </c>
      <c r="I192" s="2" t="str">
        <f t="shared" si="30"/>
        <v/>
      </c>
      <c r="J192" s="2" t="str">
        <f t="shared" si="31"/>
        <v/>
      </c>
      <c r="K192" s="2" t="str">
        <f t="shared" si="32"/>
        <v/>
      </c>
      <c r="N192" s="3">
        <f t="shared" si="33"/>
        <v>0</v>
      </c>
      <c r="O192" s="2">
        <f t="shared" si="34"/>
        <v>0</v>
      </c>
      <c r="Q192" s="2"/>
      <c r="S192" s="2" t="str">
        <f t="shared" si="35"/>
        <v/>
      </c>
      <c r="T192" s="2" t="str">
        <f t="shared" si="36"/>
        <v/>
      </c>
      <c r="U192" s="3"/>
      <c r="V192" s="3"/>
      <c r="Y192" s="2" t="str">
        <f>IF(T192="","",T192*(1-IF(U192="",Settings!$B$7,U192))*(1-IF(V192="",Settings!$B$6,V192)))</f>
        <v/>
      </c>
      <c r="Z192" s="3"/>
      <c r="AA192" s="3"/>
      <c r="AC192" s="2" t="str">
        <f>IF(Y192="","",Y192*IF(Z192="",Settings!$B$4,Z192) + Y192*IF(AA192="",Settings!$B$5,AA192) + R192*IF(AB192="",Settings!$B$6,AB192))</f>
        <v/>
      </c>
      <c r="AD192" s="2" t="str">
        <f t="shared" si="37"/>
        <v/>
      </c>
      <c r="AE192" s="2" t="str">
        <f t="shared" si="38"/>
        <v/>
      </c>
      <c r="AF192" s="3" t="e">
        <f t="shared" si="39"/>
        <v>#VALUE!</v>
      </c>
      <c r="AG192" t="e">
        <f t="shared" si="40"/>
        <v>#VALUE!</v>
      </c>
      <c r="AI192" s="2"/>
      <c r="AJ192" t="str">
        <f t="shared" si="41"/>
        <v/>
      </c>
      <c r="AK192" t="e">
        <f t="shared" si="42"/>
        <v>#VALUE!</v>
      </c>
      <c r="AL192" s="3"/>
      <c r="AM192" t="str">
        <f t="shared" si="43"/>
        <v/>
      </c>
      <c r="AN192" s="2" t="str">
        <f t="shared" si="44"/>
        <v/>
      </c>
      <c r="AO192" t="e">
        <f>IF(AF192="","",IF(AF192&lt;Settings!$B$8,"ROMI below target",IF(AND(Settings!$B$16&lt;&gt;"",AE192&gt;Settings!$B$16),"CAC above allowable",IF(AND(Settings!$B$10&lt;&gt;"",AG192&lt;Settings!$B$10),"Low MER","OK"))))</f>
        <v>#VALUE!</v>
      </c>
    </row>
    <row r="193" spans="5:41" x14ac:dyDescent="0.3">
      <c r="E193" s="2"/>
      <c r="F193" s="2"/>
      <c r="G193" s="2"/>
      <c r="H193" t="str">
        <f>IF(D193="","",XLOOKUP(D193,FX!$A$7:$A$100,FX!$C$7:$C$100,1))</f>
        <v/>
      </c>
      <c r="I193" s="2" t="str">
        <f t="shared" si="30"/>
        <v/>
      </c>
      <c r="J193" s="2" t="str">
        <f t="shared" si="31"/>
        <v/>
      </c>
      <c r="K193" s="2" t="str">
        <f t="shared" si="32"/>
        <v/>
      </c>
      <c r="N193" s="3">
        <f t="shared" si="33"/>
        <v>0</v>
      </c>
      <c r="O193" s="2">
        <f t="shared" si="34"/>
        <v>0</v>
      </c>
      <c r="Q193" s="2"/>
      <c r="S193" s="2" t="str">
        <f t="shared" si="35"/>
        <v/>
      </c>
      <c r="T193" s="2" t="str">
        <f t="shared" si="36"/>
        <v/>
      </c>
      <c r="U193" s="3"/>
      <c r="V193" s="3"/>
      <c r="Y193" s="2" t="str">
        <f>IF(T193="","",T193*(1-IF(U193="",Settings!$B$7,U193))*(1-IF(V193="",Settings!$B$6,V193)))</f>
        <v/>
      </c>
      <c r="Z193" s="3"/>
      <c r="AA193" s="3"/>
      <c r="AC193" s="2" t="str">
        <f>IF(Y193="","",Y193*IF(Z193="",Settings!$B$4,Z193) + Y193*IF(AA193="",Settings!$B$5,AA193) + R193*IF(AB193="",Settings!$B$6,AB193))</f>
        <v/>
      </c>
      <c r="AD193" s="2" t="str">
        <f t="shared" si="37"/>
        <v/>
      </c>
      <c r="AE193" s="2" t="str">
        <f t="shared" si="38"/>
        <v/>
      </c>
      <c r="AF193" s="3" t="e">
        <f t="shared" si="39"/>
        <v>#VALUE!</v>
      </c>
      <c r="AG193" t="e">
        <f t="shared" si="40"/>
        <v>#VALUE!</v>
      </c>
      <c r="AI193" s="2"/>
      <c r="AJ193" t="str">
        <f t="shared" si="41"/>
        <v/>
      </c>
      <c r="AK193" t="e">
        <f t="shared" si="42"/>
        <v>#VALUE!</v>
      </c>
      <c r="AL193" s="3"/>
      <c r="AM193" t="str">
        <f t="shared" si="43"/>
        <v/>
      </c>
      <c r="AN193" s="2" t="str">
        <f t="shared" si="44"/>
        <v/>
      </c>
      <c r="AO193" t="e">
        <f>IF(AF193="","",IF(AF193&lt;Settings!$B$8,"ROMI below target",IF(AND(Settings!$B$16&lt;&gt;"",AE193&gt;Settings!$B$16),"CAC above allowable",IF(AND(Settings!$B$10&lt;&gt;"",AG193&lt;Settings!$B$10),"Low MER","OK"))))</f>
        <v>#VALUE!</v>
      </c>
    </row>
    <row r="194" spans="5:41" x14ac:dyDescent="0.3">
      <c r="E194" s="2"/>
      <c r="F194" s="2"/>
      <c r="G194" s="2"/>
      <c r="H194" t="str">
        <f>IF(D194="","",XLOOKUP(D194,FX!$A$7:$A$100,FX!$C$7:$C$100,1))</f>
        <v/>
      </c>
      <c r="I194" s="2" t="str">
        <f t="shared" ref="I194:I257" si="45">IF(E194="","",E194*H194)</f>
        <v/>
      </c>
      <c r="J194" s="2" t="str">
        <f t="shared" ref="J194:J257" si="46">IF(F194="","",F194*H194)</f>
        <v/>
      </c>
      <c r="K194" s="2" t="str">
        <f t="shared" ref="K194:K257" si="47">IF(OR(I194="",J194=""),"",I194+J194)</f>
        <v/>
      </c>
      <c r="N194" s="3">
        <f t="shared" ref="N194:N257" si="48">IFERROR(M194/L194,0)</f>
        <v>0</v>
      </c>
      <c r="O194" s="2">
        <f t="shared" ref="O194:O257" si="49">IFERROR(E194/M194,0)</f>
        <v>0</v>
      </c>
      <c r="Q194" s="2"/>
      <c r="S194" s="2" t="str">
        <f t="shared" ref="S194:S257" si="50">IF(Q194="","",Q194*H194)</f>
        <v/>
      </c>
      <c r="T194" s="2" t="str">
        <f t="shared" ref="T194:T257" si="51">IF(OR(R194="",S194=""),"",R194*S194)</f>
        <v/>
      </c>
      <c r="U194" s="3"/>
      <c r="V194" s="3"/>
      <c r="Y194" s="2" t="str">
        <f>IF(T194="","",T194*(1-IF(U194="",Settings!$B$7,U194))*(1-IF(V194="",Settings!$B$6,V194)))</f>
        <v/>
      </c>
      <c r="Z194" s="3"/>
      <c r="AA194" s="3"/>
      <c r="AC194" s="2" t="str">
        <f>IF(Y194="","",Y194*IF(Z194="",Settings!$B$4,Z194) + Y194*IF(AA194="",Settings!$B$5,AA194) + R194*IF(AB194="",Settings!$B$6,AB194))</f>
        <v/>
      </c>
      <c r="AD194" s="2" t="str">
        <f t="shared" ref="AD194:AD257" si="52">IF(Y194="","",Y194-AC194)</f>
        <v/>
      </c>
      <c r="AE194" s="2" t="str">
        <f t="shared" ref="AE194:AE257" si="53">IF(R194=0,"",K194/R194)</f>
        <v/>
      </c>
      <c r="AF194" s="3" t="e">
        <f t="shared" ref="AF194:AF257" si="54">IF(K194=0,"",(AD194-K194)/K194*100)</f>
        <v>#VALUE!</v>
      </c>
      <c r="AG194" t="e">
        <f t="shared" ref="AG194:AG257" si="55">IF(I194=0,"",Y194/I194)</f>
        <v>#VALUE!</v>
      </c>
      <c r="AI194" s="2"/>
      <c r="AJ194" t="str">
        <f t="shared" ref="AJ194:AJ257" si="56">IF(OR(AI194="",AE194=""),"",AI194/AE194)</f>
        <v/>
      </c>
      <c r="AK194" t="e">
        <f t="shared" ref="AK194:AK257" si="57">IF(AD194&lt;=0,"",K194/AD194)</f>
        <v>#VALUE!</v>
      </c>
      <c r="AL194" s="3"/>
      <c r="AM194" t="str">
        <f t="shared" ref="AM194:AM257" si="58">IF(AL194="","",R194*AL194)</f>
        <v/>
      </c>
      <c r="AN194" s="2" t="str">
        <f t="shared" ref="AN194:AN257" si="59">IF(AL194="","",Y194*AL194)</f>
        <v/>
      </c>
      <c r="AO194" t="e">
        <f>IF(AF194="","",IF(AF194&lt;Settings!$B$8,"ROMI below target",IF(AND(Settings!$B$16&lt;&gt;"",AE194&gt;Settings!$B$16),"CAC above allowable",IF(AND(Settings!$B$10&lt;&gt;"",AG194&lt;Settings!$B$10),"Low MER","OK"))))</f>
        <v>#VALUE!</v>
      </c>
    </row>
    <row r="195" spans="5:41" x14ac:dyDescent="0.3">
      <c r="E195" s="2"/>
      <c r="F195" s="2"/>
      <c r="G195" s="2"/>
      <c r="H195" t="str">
        <f>IF(D195="","",XLOOKUP(D195,FX!$A$7:$A$100,FX!$C$7:$C$100,1))</f>
        <v/>
      </c>
      <c r="I195" s="2" t="str">
        <f t="shared" si="45"/>
        <v/>
      </c>
      <c r="J195" s="2" t="str">
        <f t="shared" si="46"/>
        <v/>
      </c>
      <c r="K195" s="2" t="str">
        <f t="shared" si="47"/>
        <v/>
      </c>
      <c r="N195" s="3">
        <f t="shared" si="48"/>
        <v>0</v>
      </c>
      <c r="O195" s="2">
        <f t="shared" si="49"/>
        <v>0</v>
      </c>
      <c r="Q195" s="2"/>
      <c r="S195" s="2" t="str">
        <f t="shared" si="50"/>
        <v/>
      </c>
      <c r="T195" s="2" t="str">
        <f t="shared" si="51"/>
        <v/>
      </c>
      <c r="U195" s="3"/>
      <c r="V195" s="3"/>
      <c r="Y195" s="2" t="str">
        <f>IF(T195="","",T195*(1-IF(U195="",Settings!$B$7,U195))*(1-IF(V195="",Settings!$B$6,V195)))</f>
        <v/>
      </c>
      <c r="Z195" s="3"/>
      <c r="AA195" s="3"/>
      <c r="AC195" s="2" t="str">
        <f>IF(Y195="","",Y195*IF(Z195="",Settings!$B$4,Z195) + Y195*IF(AA195="",Settings!$B$5,AA195) + R195*IF(AB195="",Settings!$B$6,AB195))</f>
        <v/>
      </c>
      <c r="AD195" s="2" t="str">
        <f t="shared" si="52"/>
        <v/>
      </c>
      <c r="AE195" s="2" t="str">
        <f t="shared" si="53"/>
        <v/>
      </c>
      <c r="AF195" s="3" t="e">
        <f t="shared" si="54"/>
        <v>#VALUE!</v>
      </c>
      <c r="AG195" t="e">
        <f t="shared" si="55"/>
        <v>#VALUE!</v>
      </c>
      <c r="AI195" s="2"/>
      <c r="AJ195" t="str">
        <f t="shared" si="56"/>
        <v/>
      </c>
      <c r="AK195" t="e">
        <f t="shared" si="57"/>
        <v>#VALUE!</v>
      </c>
      <c r="AL195" s="3"/>
      <c r="AM195" t="str">
        <f t="shared" si="58"/>
        <v/>
      </c>
      <c r="AN195" s="2" t="str">
        <f t="shared" si="59"/>
        <v/>
      </c>
      <c r="AO195" t="e">
        <f>IF(AF195="","",IF(AF195&lt;Settings!$B$8,"ROMI below target",IF(AND(Settings!$B$16&lt;&gt;"",AE195&gt;Settings!$B$16),"CAC above allowable",IF(AND(Settings!$B$10&lt;&gt;"",AG195&lt;Settings!$B$10),"Low MER","OK"))))</f>
        <v>#VALUE!</v>
      </c>
    </row>
    <row r="196" spans="5:41" x14ac:dyDescent="0.3">
      <c r="E196" s="2"/>
      <c r="F196" s="2"/>
      <c r="G196" s="2"/>
      <c r="H196" t="str">
        <f>IF(D196="","",XLOOKUP(D196,FX!$A$7:$A$100,FX!$C$7:$C$100,1))</f>
        <v/>
      </c>
      <c r="I196" s="2" t="str">
        <f t="shared" si="45"/>
        <v/>
      </c>
      <c r="J196" s="2" t="str">
        <f t="shared" si="46"/>
        <v/>
      </c>
      <c r="K196" s="2" t="str">
        <f t="shared" si="47"/>
        <v/>
      </c>
      <c r="N196" s="3">
        <f t="shared" si="48"/>
        <v>0</v>
      </c>
      <c r="O196" s="2">
        <f t="shared" si="49"/>
        <v>0</v>
      </c>
      <c r="Q196" s="2"/>
      <c r="S196" s="2" t="str">
        <f t="shared" si="50"/>
        <v/>
      </c>
      <c r="T196" s="2" t="str">
        <f t="shared" si="51"/>
        <v/>
      </c>
      <c r="U196" s="3"/>
      <c r="V196" s="3"/>
      <c r="Y196" s="2" t="str">
        <f>IF(T196="","",T196*(1-IF(U196="",Settings!$B$7,U196))*(1-IF(V196="",Settings!$B$6,V196)))</f>
        <v/>
      </c>
      <c r="Z196" s="3"/>
      <c r="AA196" s="3"/>
      <c r="AC196" s="2" t="str">
        <f>IF(Y196="","",Y196*IF(Z196="",Settings!$B$4,Z196) + Y196*IF(AA196="",Settings!$B$5,AA196) + R196*IF(AB196="",Settings!$B$6,AB196))</f>
        <v/>
      </c>
      <c r="AD196" s="2" t="str">
        <f t="shared" si="52"/>
        <v/>
      </c>
      <c r="AE196" s="2" t="str">
        <f t="shared" si="53"/>
        <v/>
      </c>
      <c r="AF196" s="3" t="e">
        <f t="shared" si="54"/>
        <v>#VALUE!</v>
      </c>
      <c r="AG196" t="e">
        <f t="shared" si="55"/>
        <v>#VALUE!</v>
      </c>
      <c r="AI196" s="2"/>
      <c r="AJ196" t="str">
        <f t="shared" si="56"/>
        <v/>
      </c>
      <c r="AK196" t="e">
        <f t="shared" si="57"/>
        <v>#VALUE!</v>
      </c>
      <c r="AL196" s="3"/>
      <c r="AM196" t="str">
        <f t="shared" si="58"/>
        <v/>
      </c>
      <c r="AN196" s="2" t="str">
        <f t="shared" si="59"/>
        <v/>
      </c>
      <c r="AO196" t="e">
        <f>IF(AF196="","",IF(AF196&lt;Settings!$B$8,"ROMI below target",IF(AND(Settings!$B$16&lt;&gt;"",AE196&gt;Settings!$B$16),"CAC above allowable",IF(AND(Settings!$B$10&lt;&gt;"",AG196&lt;Settings!$B$10),"Low MER","OK"))))</f>
        <v>#VALUE!</v>
      </c>
    </row>
    <row r="197" spans="5:41" x14ac:dyDescent="0.3">
      <c r="E197" s="2"/>
      <c r="F197" s="2"/>
      <c r="G197" s="2"/>
      <c r="H197" t="str">
        <f>IF(D197="","",XLOOKUP(D197,FX!$A$7:$A$100,FX!$C$7:$C$100,1))</f>
        <v/>
      </c>
      <c r="I197" s="2" t="str">
        <f t="shared" si="45"/>
        <v/>
      </c>
      <c r="J197" s="2" t="str">
        <f t="shared" si="46"/>
        <v/>
      </c>
      <c r="K197" s="2" t="str">
        <f t="shared" si="47"/>
        <v/>
      </c>
      <c r="N197" s="3">
        <f t="shared" si="48"/>
        <v>0</v>
      </c>
      <c r="O197" s="2">
        <f t="shared" si="49"/>
        <v>0</v>
      </c>
      <c r="Q197" s="2"/>
      <c r="S197" s="2" t="str">
        <f t="shared" si="50"/>
        <v/>
      </c>
      <c r="T197" s="2" t="str">
        <f t="shared" si="51"/>
        <v/>
      </c>
      <c r="U197" s="3"/>
      <c r="V197" s="3"/>
      <c r="Y197" s="2" t="str">
        <f>IF(T197="","",T197*(1-IF(U197="",Settings!$B$7,U197))*(1-IF(V197="",Settings!$B$6,V197)))</f>
        <v/>
      </c>
      <c r="Z197" s="3"/>
      <c r="AA197" s="3"/>
      <c r="AC197" s="2" t="str">
        <f>IF(Y197="","",Y197*IF(Z197="",Settings!$B$4,Z197) + Y197*IF(AA197="",Settings!$B$5,AA197) + R197*IF(AB197="",Settings!$B$6,AB197))</f>
        <v/>
      </c>
      <c r="AD197" s="2" t="str">
        <f t="shared" si="52"/>
        <v/>
      </c>
      <c r="AE197" s="2" t="str">
        <f t="shared" si="53"/>
        <v/>
      </c>
      <c r="AF197" s="3" t="e">
        <f t="shared" si="54"/>
        <v>#VALUE!</v>
      </c>
      <c r="AG197" t="e">
        <f t="shared" si="55"/>
        <v>#VALUE!</v>
      </c>
      <c r="AI197" s="2"/>
      <c r="AJ197" t="str">
        <f t="shared" si="56"/>
        <v/>
      </c>
      <c r="AK197" t="e">
        <f t="shared" si="57"/>
        <v>#VALUE!</v>
      </c>
      <c r="AL197" s="3"/>
      <c r="AM197" t="str">
        <f t="shared" si="58"/>
        <v/>
      </c>
      <c r="AN197" s="2" t="str">
        <f t="shared" si="59"/>
        <v/>
      </c>
      <c r="AO197" t="e">
        <f>IF(AF197="","",IF(AF197&lt;Settings!$B$8,"ROMI below target",IF(AND(Settings!$B$16&lt;&gt;"",AE197&gt;Settings!$B$16),"CAC above allowable",IF(AND(Settings!$B$10&lt;&gt;"",AG197&lt;Settings!$B$10),"Low MER","OK"))))</f>
        <v>#VALUE!</v>
      </c>
    </row>
    <row r="198" spans="5:41" x14ac:dyDescent="0.3">
      <c r="E198" s="2"/>
      <c r="F198" s="2"/>
      <c r="G198" s="2"/>
      <c r="H198" t="str">
        <f>IF(D198="","",XLOOKUP(D198,FX!$A$7:$A$100,FX!$C$7:$C$100,1))</f>
        <v/>
      </c>
      <c r="I198" s="2" t="str">
        <f t="shared" si="45"/>
        <v/>
      </c>
      <c r="J198" s="2" t="str">
        <f t="shared" si="46"/>
        <v/>
      </c>
      <c r="K198" s="2" t="str">
        <f t="shared" si="47"/>
        <v/>
      </c>
      <c r="N198" s="3">
        <f t="shared" si="48"/>
        <v>0</v>
      </c>
      <c r="O198" s="2">
        <f t="shared" si="49"/>
        <v>0</v>
      </c>
      <c r="Q198" s="2"/>
      <c r="S198" s="2" t="str">
        <f t="shared" si="50"/>
        <v/>
      </c>
      <c r="T198" s="2" t="str">
        <f t="shared" si="51"/>
        <v/>
      </c>
      <c r="U198" s="3"/>
      <c r="V198" s="3"/>
      <c r="Y198" s="2" t="str">
        <f>IF(T198="","",T198*(1-IF(U198="",Settings!$B$7,U198))*(1-IF(V198="",Settings!$B$6,V198)))</f>
        <v/>
      </c>
      <c r="Z198" s="3"/>
      <c r="AA198" s="3"/>
      <c r="AC198" s="2" t="str">
        <f>IF(Y198="","",Y198*IF(Z198="",Settings!$B$4,Z198) + Y198*IF(AA198="",Settings!$B$5,AA198) + R198*IF(AB198="",Settings!$B$6,AB198))</f>
        <v/>
      </c>
      <c r="AD198" s="2" t="str">
        <f t="shared" si="52"/>
        <v/>
      </c>
      <c r="AE198" s="2" t="str">
        <f t="shared" si="53"/>
        <v/>
      </c>
      <c r="AF198" s="3" t="e">
        <f t="shared" si="54"/>
        <v>#VALUE!</v>
      </c>
      <c r="AG198" t="e">
        <f t="shared" si="55"/>
        <v>#VALUE!</v>
      </c>
      <c r="AI198" s="2"/>
      <c r="AJ198" t="str">
        <f t="shared" si="56"/>
        <v/>
      </c>
      <c r="AK198" t="e">
        <f t="shared" si="57"/>
        <v>#VALUE!</v>
      </c>
      <c r="AL198" s="3"/>
      <c r="AM198" t="str">
        <f t="shared" si="58"/>
        <v/>
      </c>
      <c r="AN198" s="2" t="str">
        <f t="shared" si="59"/>
        <v/>
      </c>
      <c r="AO198" t="e">
        <f>IF(AF198="","",IF(AF198&lt;Settings!$B$8,"ROMI below target",IF(AND(Settings!$B$16&lt;&gt;"",AE198&gt;Settings!$B$16),"CAC above allowable",IF(AND(Settings!$B$10&lt;&gt;"",AG198&lt;Settings!$B$10),"Low MER","OK"))))</f>
        <v>#VALUE!</v>
      </c>
    </row>
    <row r="199" spans="5:41" x14ac:dyDescent="0.3">
      <c r="E199" s="2"/>
      <c r="F199" s="2"/>
      <c r="G199" s="2"/>
      <c r="H199" t="str">
        <f>IF(D199="","",XLOOKUP(D199,FX!$A$7:$A$100,FX!$C$7:$C$100,1))</f>
        <v/>
      </c>
      <c r="I199" s="2" t="str">
        <f t="shared" si="45"/>
        <v/>
      </c>
      <c r="J199" s="2" t="str">
        <f t="shared" si="46"/>
        <v/>
      </c>
      <c r="K199" s="2" t="str">
        <f t="shared" si="47"/>
        <v/>
      </c>
      <c r="N199" s="3">
        <f t="shared" si="48"/>
        <v>0</v>
      </c>
      <c r="O199" s="2">
        <f t="shared" si="49"/>
        <v>0</v>
      </c>
      <c r="Q199" s="2"/>
      <c r="S199" s="2" t="str">
        <f t="shared" si="50"/>
        <v/>
      </c>
      <c r="T199" s="2" t="str">
        <f t="shared" si="51"/>
        <v/>
      </c>
      <c r="U199" s="3"/>
      <c r="V199" s="3"/>
      <c r="Y199" s="2" t="str">
        <f>IF(T199="","",T199*(1-IF(U199="",Settings!$B$7,U199))*(1-IF(V199="",Settings!$B$6,V199)))</f>
        <v/>
      </c>
      <c r="Z199" s="3"/>
      <c r="AA199" s="3"/>
      <c r="AC199" s="2" t="str">
        <f>IF(Y199="","",Y199*IF(Z199="",Settings!$B$4,Z199) + Y199*IF(AA199="",Settings!$B$5,AA199) + R199*IF(AB199="",Settings!$B$6,AB199))</f>
        <v/>
      </c>
      <c r="AD199" s="2" t="str">
        <f t="shared" si="52"/>
        <v/>
      </c>
      <c r="AE199" s="2" t="str">
        <f t="shared" si="53"/>
        <v/>
      </c>
      <c r="AF199" s="3" t="e">
        <f t="shared" si="54"/>
        <v>#VALUE!</v>
      </c>
      <c r="AG199" t="e">
        <f t="shared" si="55"/>
        <v>#VALUE!</v>
      </c>
      <c r="AI199" s="2"/>
      <c r="AJ199" t="str">
        <f t="shared" si="56"/>
        <v/>
      </c>
      <c r="AK199" t="e">
        <f t="shared" si="57"/>
        <v>#VALUE!</v>
      </c>
      <c r="AL199" s="3"/>
      <c r="AM199" t="str">
        <f t="shared" si="58"/>
        <v/>
      </c>
      <c r="AN199" s="2" t="str">
        <f t="shared" si="59"/>
        <v/>
      </c>
      <c r="AO199" t="e">
        <f>IF(AF199="","",IF(AF199&lt;Settings!$B$8,"ROMI below target",IF(AND(Settings!$B$16&lt;&gt;"",AE199&gt;Settings!$B$16),"CAC above allowable",IF(AND(Settings!$B$10&lt;&gt;"",AG199&lt;Settings!$B$10),"Low MER","OK"))))</f>
        <v>#VALUE!</v>
      </c>
    </row>
    <row r="200" spans="5:41" x14ac:dyDescent="0.3">
      <c r="E200" s="2"/>
      <c r="F200" s="2"/>
      <c r="G200" s="2"/>
      <c r="H200" t="str">
        <f>IF(D200="","",XLOOKUP(D200,FX!$A$7:$A$100,FX!$C$7:$C$100,1))</f>
        <v/>
      </c>
      <c r="I200" s="2" t="str">
        <f t="shared" si="45"/>
        <v/>
      </c>
      <c r="J200" s="2" t="str">
        <f t="shared" si="46"/>
        <v/>
      </c>
      <c r="K200" s="2" t="str">
        <f t="shared" si="47"/>
        <v/>
      </c>
      <c r="N200" s="3">
        <f t="shared" si="48"/>
        <v>0</v>
      </c>
      <c r="O200" s="2">
        <f t="shared" si="49"/>
        <v>0</v>
      </c>
      <c r="Q200" s="2"/>
      <c r="S200" s="2" t="str">
        <f t="shared" si="50"/>
        <v/>
      </c>
      <c r="T200" s="2" t="str">
        <f t="shared" si="51"/>
        <v/>
      </c>
      <c r="U200" s="3"/>
      <c r="V200" s="3"/>
      <c r="Y200" s="2" t="str">
        <f>IF(T200="","",T200*(1-IF(U200="",Settings!$B$7,U200))*(1-IF(V200="",Settings!$B$6,V200)))</f>
        <v/>
      </c>
      <c r="Z200" s="3"/>
      <c r="AA200" s="3"/>
      <c r="AC200" s="2" t="str">
        <f>IF(Y200="","",Y200*IF(Z200="",Settings!$B$4,Z200) + Y200*IF(AA200="",Settings!$B$5,AA200) + R200*IF(AB200="",Settings!$B$6,AB200))</f>
        <v/>
      </c>
      <c r="AD200" s="2" t="str">
        <f t="shared" si="52"/>
        <v/>
      </c>
      <c r="AE200" s="2" t="str">
        <f t="shared" si="53"/>
        <v/>
      </c>
      <c r="AF200" s="3" t="e">
        <f t="shared" si="54"/>
        <v>#VALUE!</v>
      </c>
      <c r="AG200" t="e">
        <f t="shared" si="55"/>
        <v>#VALUE!</v>
      </c>
      <c r="AI200" s="2"/>
      <c r="AJ200" t="str">
        <f t="shared" si="56"/>
        <v/>
      </c>
      <c r="AK200" t="e">
        <f t="shared" si="57"/>
        <v>#VALUE!</v>
      </c>
      <c r="AL200" s="3"/>
      <c r="AM200" t="str">
        <f t="shared" si="58"/>
        <v/>
      </c>
      <c r="AN200" s="2" t="str">
        <f t="shared" si="59"/>
        <v/>
      </c>
      <c r="AO200" t="e">
        <f>IF(AF200="","",IF(AF200&lt;Settings!$B$8,"ROMI below target",IF(AND(Settings!$B$16&lt;&gt;"",AE200&gt;Settings!$B$16),"CAC above allowable",IF(AND(Settings!$B$10&lt;&gt;"",AG200&lt;Settings!$B$10),"Low MER","OK"))))</f>
        <v>#VALUE!</v>
      </c>
    </row>
    <row r="201" spans="5:41" x14ac:dyDescent="0.3">
      <c r="E201" s="2"/>
      <c r="F201" s="2"/>
      <c r="G201" s="2"/>
      <c r="H201" t="str">
        <f>IF(D201="","",XLOOKUP(D201,FX!$A$7:$A$100,FX!$C$7:$C$100,1))</f>
        <v/>
      </c>
      <c r="I201" s="2" t="str">
        <f t="shared" si="45"/>
        <v/>
      </c>
      <c r="J201" s="2" t="str">
        <f t="shared" si="46"/>
        <v/>
      </c>
      <c r="K201" s="2" t="str">
        <f t="shared" si="47"/>
        <v/>
      </c>
      <c r="N201" s="3">
        <f t="shared" si="48"/>
        <v>0</v>
      </c>
      <c r="O201" s="2">
        <f t="shared" si="49"/>
        <v>0</v>
      </c>
      <c r="Q201" s="2"/>
      <c r="S201" s="2" t="str">
        <f t="shared" si="50"/>
        <v/>
      </c>
      <c r="T201" s="2" t="str">
        <f t="shared" si="51"/>
        <v/>
      </c>
      <c r="U201" s="3"/>
      <c r="V201" s="3"/>
      <c r="Y201" s="2" t="str">
        <f>IF(T201="","",T201*(1-IF(U201="",Settings!$B$7,U201))*(1-IF(V201="",Settings!$B$6,V201)))</f>
        <v/>
      </c>
      <c r="Z201" s="3"/>
      <c r="AA201" s="3"/>
      <c r="AC201" s="2" t="str">
        <f>IF(Y201="","",Y201*IF(Z201="",Settings!$B$4,Z201) + Y201*IF(AA201="",Settings!$B$5,AA201) + R201*IF(AB201="",Settings!$B$6,AB201))</f>
        <v/>
      </c>
      <c r="AD201" s="2" t="str">
        <f t="shared" si="52"/>
        <v/>
      </c>
      <c r="AE201" s="2" t="str">
        <f t="shared" si="53"/>
        <v/>
      </c>
      <c r="AF201" s="3" t="e">
        <f t="shared" si="54"/>
        <v>#VALUE!</v>
      </c>
      <c r="AG201" t="e">
        <f t="shared" si="55"/>
        <v>#VALUE!</v>
      </c>
      <c r="AI201" s="2"/>
      <c r="AJ201" t="str">
        <f t="shared" si="56"/>
        <v/>
      </c>
      <c r="AK201" t="e">
        <f t="shared" si="57"/>
        <v>#VALUE!</v>
      </c>
      <c r="AL201" s="3"/>
      <c r="AM201" t="str">
        <f t="shared" si="58"/>
        <v/>
      </c>
      <c r="AN201" s="2" t="str">
        <f t="shared" si="59"/>
        <v/>
      </c>
      <c r="AO201" t="e">
        <f>IF(AF201="","",IF(AF201&lt;Settings!$B$8,"ROMI below target",IF(AND(Settings!$B$16&lt;&gt;"",AE201&gt;Settings!$B$16),"CAC above allowable",IF(AND(Settings!$B$10&lt;&gt;"",AG201&lt;Settings!$B$10),"Low MER","OK"))))</f>
        <v>#VALUE!</v>
      </c>
    </row>
    <row r="202" spans="5:41" x14ac:dyDescent="0.3">
      <c r="E202" s="2"/>
      <c r="F202" s="2"/>
      <c r="G202" s="2"/>
      <c r="H202" t="str">
        <f>IF(D202="","",XLOOKUP(D202,FX!$A$7:$A$100,FX!$C$7:$C$100,1))</f>
        <v/>
      </c>
      <c r="I202" s="2" t="str">
        <f t="shared" si="45"/>
        <v/>
      </c>
      <c r="J202" s="2" t="str">
        <f t="shared" si="46"/>
        <v/>
      </c>
      <c r="K202" s="2" t="str">
        <f t="shared" si="47"/>
        <v/>
      </c>
      <c r="N202" s="3">
        <f t="shared" si="48"/>
        <v>0</v>
      </c>
      <c r="O202" s="2">
        <f t="shared" si="49"/>
        <v>0</v>
      </c>
      <c r="Q202" s="2"/>
      <c r="S202" s="2" t="str">
        <f t="shared" si="50"/>
        <v/>
      </c>
      <c r="T202" s="2" t="str">
        <f t="shared" si="51"/>
        <v/>
      </c>
      <c r="U202" s="3"/>
      <c r="V202" s="3"/>
      <c r="Y202" s="2" t="str">
        <f>IF(T202="","",T202*(1-IF(U202="",Settings!$B$7,U202))*(1-IF(V202="",Settings!$B$6,V202)))</f>
        <v/>
      </c>
      <c r="Z202" s="3"/>
      <c r="AA202" s="3"/>
      <c r="AC202" s="2" t="str">
        <f>IF(Y202="","",Y202*IF(Z202="",Settings!$B$4,Z202) + Y202*IF(AA202="",Settings!$B$5,AA202) + R202*IF(AB202="",Settings!$B$6,AB202))</f>
        <v/>
      </c>
      <c r="AD202" s="2" t="str">
        <f t="shared" si="52"/>
        <v/>
      </c>
      <c r="AE202" s="2" t="str">
        <f t="shared" si="53"/>
        <v/>
      </c>
      <c r="AF202" s="3" t="e">
        <f t="shared" si="54"/>
        <v>#VALUE!</v>
      </c>
      <c r="AG202" t="e">
        <f t="shared" si="55"/>
        <v>#VALUE!</v>
      </c>
      <c r="AI202" s="2"/>
      <c r="AJ202" t="str">
        <f t="shared" si="56"/>
        <v/>
      </c>
      <c r="AK202" t="e">
        <f t="shared" si="57"/>
        <v>#VALUE!</v>
      </c>
      <c r="AL202" s="3"/>
      <c r="AM202" t="str">
        <f t="shared" si="58"/>
        <v/>
      </c>
      <c r="AN202" s="2" t="str">
        <f t="shared" si="59"/>
        <v/>
      </c>
      <c r="AO202" t="e">
        <f>IF(AF202="","",IF(AF202&lt;Settings!$B$8,"ROMI below target",IF(AND(Settings!$B$16&lt;&gt;"",AE202&gt;Settings!$B$16),"CAC above allowable",IF(AND(Settings!$B$10&lt;&gt;"",AG202&lt;Settings!$B$10),"Low MER","OK"))))</f>
        <v>#VALUE!</v>
      </c>
    </row>
    <row r="203" spans="5:41" x14ac:dyDescent="0.3">
      <c r="E203" s="2"/>
      <c r="F203" s="2"/>
      <c r="G203" s="2"/>
      <c r="H203" t="str">
        <f>IF(D203="","",XLOOKUP(D203,FX!$A$7:$A$100,FX!$C$7:$C$100,1))</f>
        <v/>
      </c>
      <c r="I203" s="2" t="str">
        <f t="shared" si="45"/>
        <v/>
      </c>
      <c r="J203" s="2" t="str">
        <f t="shared" si="46"/>
        <v/>
      </c>
      <c r="K203" s="2" t="str">
        <f t="shared" si="47"/>
        <v/>
      </c>
      <c r="N203" s="3">
        <f t="shared" si="48"/>
        <v>0</v>
      </c>
      <c r="O203" s="2">
        <f t="shared" si="49"/>
        <v>0</v>
      </c>
      <c r="Q203" s="2"/>
      <c r="S203" s="2" t="str">
        <f t="shared" si="50"/>
        <v/>
      </c>
      <c r="T203" s="2" t="str">
        <f t="shared" si="51"/>
        <v/>
      </c>
      <c r="U203" s="3"/>
      <c r="V203" s="3"/>
      <c r="Y203" s="2" t="str">
        <f>IF(T203="","",T203*(1-IF(U203="",Settings!$B$7,U203))*(1-IF(V203="",Settings!$B$6,V203)))</f>
        <v/>
      </c>
      <c r="Z203" s="3"/>
      <c r="AA203" s="3"/>
      <c r="AC203" s="2" t="str">
        <f>IF(Y203="","",Y203*IF(Z203="",Settings!$B$4,Z203) + Y203*IF(AA203="",Settings!$B$5,AA203) + R203*IF(AB203="",Settings!$B$6,AB203))</f>
        <v/>
      </c>
      <c r="AD203" s="2" t="str">
        <f t="shared" si="52"/>
        <v/>
      </c>
      <c r="AE203" s="2" t="str">
        <f t="shared" si="53"/>
        <v/>
      </c>
      <c r="AF203" s="3" t="e">
        <f t="shared" si="54"/>
        <v>#VALUE!</v>
      </c>
      <c r="AG203" t="e">
        <f t="shared" si="55"/>
        <v>#VALUE!</v>
      </c>
      <c r="AI203" s="2"/>
      <c r="AJ203" t="str">
        <f t="shared" si="56"/>
        <v/>
      </c>
      <c r="AK203" t="e">
        <f t="shared" si="57"/>
        <v>#VALUE!</v>
      </c>
      <c r="AL203" s="3"/>
      <c r="AM203" t="str">
        <f t="shared" si="58"/>
        <v/>
      </c>
      <c r="AN203" s="2" t="str">
        <f t="shared" si="59"/>
        <v/>
      </c>
      <c r="AO203" t="e">
        <f>IF(AF203="","",IF(AF203&lt;Settings!$B$8,"ROMI below target",IF(AND(Settings!$B$16&lt;&gt;"",AE203&gt;Settings!$B$16),"CAC above allowable",IF(AND(Settings!$B$10&lt;&gt;"",AG203&lt;Settings!$B$10),"Low MER","OK"))))</f>
        <v>#VALUE!</v>
      </c>
    </row>
    <row r="204" spans="5:41" x14ac:dyDescent="0.3">
      <c r="E204" s="2"/>
      <c r="F204" s="2"/>
      <c r="G204" s="2"/>
      <c r="H204" t="str">
        <f>IF(D204="","",XLOOKUP(D204,FX!$A$7:$A$100,FX!$C$7:$C$100,1))</f>
        <v/>
      </c>
      <c r="I204" s="2" t="str">
        <f t="shared" si="45"/>
        <v/>
      </c>
      <c r="J204" s="2" t="str">
        <f t="shared" si="46"/>
        <v/>
      </c>
      <c r="K204" s="2" t="str">
        <f t="shared" si="47"/>
        <v/>
      </c>
      <c r="N204" s="3">
        <f t="shared" si="48"/>
        <v>0</v>
      </c>
      <c r="O204" s="2">
        <f t="shared" si="49"/>
        <v>0</v>
      </c>
      <c r="Q204" s="2"/>
      <c r="S204" s="2" t="str">
        <f t="shared" si="50"/>
        <v/>
      </c>
      <c r="T204" s="2" t="str">
        <f t="shared" si="51"/>
        <v/>
      </c>
      <c r="U204" s="3"/>
      <c r="V204" s="3"/>
      <c r="Y204" s="2" t="str">
        <f>IF(T204="","",T204*(1-IF(U204="",Settings!$B$7,U204))*(1-IF(V204="",Settings!$B$6,V204)))</f>
        <v/>
      </c>
      <c r="Z204" s="3"/>
      <c r="AA204" s="3"/>
      <c r="AC204" s="2" t="str">
        <f>IF(Y204="","",Y204*IF(Z204="",Settings!$B$4,Z204) + Y204*IF(AA204="",Settings!$B$5,AA204) + R204*IF(AB204="",Settings!$B$6,AB204))</f>
        <v/>
      </c>
      <c r="AD204" s="2" t="str">
        <f t="shared" si="52"/>
        <v/>
      </c>
      <c r="AE204" s="2" t="str">
        <f t="shared" si="53"/>
        <v/>
      </c>
      <c r="AF204" s="3" t="e">
        <f t="shared" si="54"/>
        <v>#VALUE!</v>
      </c>
      <c r="AG204" t="e">
        <f t="shared" si="55"/>
        <v>#VALUE!</v>
      </c>
      <c r="AI204" s="2"/>
      <c r="AJ204" t="str">
        <f t="shared" si="56"/>
        <v/>
      </c>
      <c r="AK204" t="e">
        <f t="shared" si="57"/>
        <v>#VALUE!</v>
      </c>
      <c r="AL204" s="3"/>
      <c r="AM204" t="str">
        <f t="shared" si="58"/>
        <v/>
      </c>
      <c r="AN204" s="2" t="str">
        <f t="shared" si="59"/>
        <v/>
      </c>
      <c r="AO204" t="e">
        <f>IF(AF204="","",IF(AF204&lt;Settings!$B$8,"ROMI below target",IF(AND(Settings!$B$16&lt;&gt;"",AE204&gt;Settings!$B$16),"CAC above allowable",IF(AND(Settings!$B$10&lt;&gt;"",AG204&lt;Settings!$B$10),"Low MER","OK"))))</f>
        <v>#VALUE!</v>
      </c>
    </row>
    <row r="205" spans="5:41" x14ac:dyDescent="0.3">
      <c r="E205" s="2"/>
      <c r="F205" s="2"/>
      <c r="G205" s="2"/>
      <c r="H205" t="str">
        <f>IF(D205="","",XLOOKUP(D205,FX!$A$7:$A$100,FX!$C$7:$C$100,1))</f>
        <v/>
      </c>
      <c r="I205" s="2" t="str">
        <f t="shared" si="45"/>
        <v/>
      </c>
      <c r="J205" s="2" t="str">
        <f t="shared" si="46"/>
        <v/>
      </c>
      <c r="K205" s="2" t="str">
        <f t="shared" si="47"/>
        <v/>
      </c>
      <c r="N205" s="3">
        <f t="shared" si="48"/>
        <v>0</v>
      </c>
      <c r="O205" s="2">
        <f t="shared" si="49"/>
        <v>0</v>
      </c>
      <c r="Q205" s="2"/>
      <c r="S205" s="2" t="str">
        <f t="shared" si="50"/>
        <v/>
      </c>
      <c r="T205" s="2" t="str">
        <f t="shared" si="51"/>
        <v/>
      </c>
      <c r="U205" s="3"/>
      <c r="V205" s="3"/>
      <c r="Y205" s="2" t="str">
        <f>IF(T205="","",T205*(1-IF(U205="",Settings!$B$7,U205))*(1-IF(V205="",Settings!$B$6,V205)))</f>
        <v/>
      </c>
      <c r="Z205" s="3"/>
      <c r="AA205" s="3"/>
      <c r="AC205" s="2" t="str">
        <f>IF(Y205="","",Y205*IF(Z205="",Settings!$B$4,Z205) + Y205*IF(AA205="",Settings!$B$5,AA205) + R205*IF(AB205="",Settings!$B$6,AB205))</f>
        <v/>
      </c>
      <c r="AD205" s="2" t="str">
        <f t="shared" si="52"/>
        <v/>
      </c>
      <c r="AE205" s="2" t="str">
        <f t="shared" si="53"/>
        <v/>
      </c>
      <c r="AF205" s="3" t="e">
        <f t="shared" si="54"/>
        <v>#VALUE!</v>
      </c>
      <c r="AG205" t="e">
        <f t="shared" si="55"/>
        <v>#VALUE!</v>
      </c>
      <c r="AI205" s="2"/>
      <c r="AJ205" t="str">
        <f t="shared" si="56"/>
        <v/>
      </c>
      <c r="AK205" t="e">
        <f t="shared" si="57"/>
        <v>#VALUE!</v>
      </c>
      <c r="AL205" s="3"/>
      <c r="AM205" t="str">
        <f t="shared" si="58"/>
        <v/>
      </c>
      <c r="AN205" s="2" t="str">
        <f t="shared" si="59"/>
        <v/>
      </c>
      <c r="AO205" t="e">
        <f>IF(AF205="","",IF(AF205&lt;Settings!$B$8,"ROMI below target",IF(AND(Settings!$B$16&lt;&gt;"",AE205&gt;Settings!$B$16),"CAC above allowable",IF(AND(Settings!$B$10&lt;&gt;"",AG205&lt;Settings!$B$10),"Low MER","OK"))))</f>
        <v>#VALUE!</v>
      </c>
    </row>
    <row r="206" spans="5:41" x14ac:dyDescent="0.3">
      <c r="E206" s="2"/>
      <c r="F206" s="2"/>
      <c r="G206" s="2"/>
      <c r="H206" t="str">
        <f>IF(D206="","",XLOOKUP(D206,FX!$A$7:$A$100,FX!$C$7:$C$100,1))</f>
        <v/>
      </c>
      <c r="I206" s="2" t="str">
        <f t="shared" si="45"/>
        <v/>
      </c>
      <c r="J206" s="2" t="str">
        <f t="shared" si="46"/>
        <v/>
      </c>
      <c r="K206" s="2" t="str">
        <f t="shared" si="47"/>
        <v/>
      </c>
      <c r="N206" s="3">
        <f t="shared" si="48"/>
        <v>0</v>
      </c>
      <c r="O206" s="2">
        <f t="shared" si="49"/>
        <v>0</v>
      </c>
      <c r="Q206" s="2"/>
      <c r="S206" s="2" t="str">
        <f t="shared" si="50"/>
        <v/>
      </c>
      <c r="T206" s="2" t="str">
        <f t="shared" si="51"/>
        <v/>
      </c>
      <c r="U206" s="3"/>
      <c r="V206" s="3"/>
      <c r="Y206" s="2" t="str">
        <f>IF(T206="","",T206*(1-IF(U206="",Settings!$B$7,U206))*(1-IF(V206="",Settings!$B$6,V206)))</f>
        <v/>
      </c>
      <c r="Z206" s="3"/>
      <c r="AA206" s="3"/>
      <c r="AC206" s="2" t="str">
        <f>IF(Y206="","",Y206*IF(Z206="",Settings!$B$4,Z206) + Y206*IF(AA206="",Settings!$B$5,AA206) + R206*IF(AB206="",Settings!$B$6,AB206))</f>
        <v/>
      </c>
      <c r="AD206" s="2" t="str">
        <f t="shared" si="52"/>
        <v/>
      </c>
      <c r="AE206" s="2" t="str">
        <f t="shared" si="53"/>
        <v/>
      </c>
      <c r="AF206" s="3" t="e">
        <f t="shared" si="54"/>
        <v>#VALUE!</v>
      </c>
      <c r="AG206" t="e">
        <f t="shared" si="55"/>
        <v>#VALUE!</v>
      </c>
      <c r="AI206" s="2"/>
      <c r="AJ206" t="str">
        <f t="shared" si="56"/>
        <v/>
      </c>
      <c r="AK206" t="e">
        <f t="shared" si="57"/>
        <v>#VALUE!</v>
      </c>
      <c r="AL206" s="3"/>
      <c r="AM206" t="str">
        <f t="shared" si="58"/>
        <v/>
      </c>
      <c r="AN206" s="2" t="str">
        <f t="shared" si="59"/>
        <v/>
      </c>
      <c r="AO206" t="e">
        <f>IF(AF206="","",IF(AF206&lt;Settings!$B$8,"ROMI below target",IF(AND(Settings!$B$16&lt;&gt;"",AE206&gt;Settings!$B$16),"CAC above allowable",IF(AND(Settings!$B$10&lt;&gt;"",AG206&lt;Settings!$B$10),"Low MER","OK"))))</f>
        <v>#VALUE!</v>
      </c>
    </row>
    <row r="207" spans="5:41" x14ac:dyDescent="0.3">
      <c r="E207" s="2"/>
      <c r="F207" s="2"/>
      <c r="G207" s="2"/>
      <c r="H207" t="str">
        <f>IF(D207="","",XLOOKUP(D207,FX!$A$7:$A$100,FX!$C$7:$C$100,1))</f>
        <v/>
      </c>
      <c r="I207" s="2" t="str">
        <f t="shared" si="45"/>
        <v/>
      </c>
      <c r="J207" s="2" t="str">
        <f t="shared" si="46"/>
        <v/>
      </c>
      <c r="K207" s="2" t="str">
        <f t="shared" si="47"/>
        <v/>
      </c>
      <c r="N207" s="3">
        <f t="shared" si="48"/>
        <v>0</v>
      </c>
      <c r="O207" s="2">
        <f t="shared" si="49"/>
        <v>0</v>
      </c>
      <c r="Q207" s="2"/>
      <c r="S207" s="2" t="str">
        <f t="shared" si="50"/>
        <v/>
      </c>
      <c r="T207" s="2" t="str">
        <f t="shared" si="51"/>
        <v/>
      </c>
      <c r="U207" s="3"/>
      <c r="V207" s="3"/>
      <c r="Y207" s="2" t="str">
        <f>IF(T207="","",T207*(1-IF(U207="",Settings!$B$7,U207))*(1-IF(V207="",Settings!$B$6,V207)))</f>
        <v/>
      </c>
      <c r="Z207" s="3"/>
      <c r="AA207" s="3"/>
      <c r="AC207" s="2" t="str">
        <f>IF(Y207="","",Y207*IF(Z207="",Settings!$B$4,Z207) + Y207*IF(AA207="",Settings!$B$5,AA207) + R207*IF(AB207="",Settings!$B$6,AB207))</f>
        <v/>
      </c>
      <c r="AD207" s="2" t="str">
        <f t="shared" si="52"/>
        <v/>
      </c>
      <c r="AE207" s="2" t="str">
        <f t="shared" si="53"/>
        <v/>
      </c>
      <c r="AF207" s="3" t="e">
        <f t="shared" si="54"/>
        <v>#VALUE!</v>
      </c>
      <c r="AG207" t="e">
        <f t="shared" si="55"/>
        <v>#VALUE!</v>
      </c>
      <c r="AI207" s="2"/>
      <c r="AJ207" t="str">
        <f t="shared" si="56"/>
        <v/>
      </c>
      <c r="AK207" t="e">
        <f t="shared" si="57"/>
        <v>#VALUE!</v>
      </c>
      <c r="AL207" s="3"/>
      <c r="AM207" t="str">
        <f t="shared" si="58"/>
        <v/>
      </c>
      <c r="AN207" s="2" t="str">
        <f t="shared" si="59"/>
        <v/>
      </c>
      <c r="AO207" t="e">
        <f>IF(AF207="","",IF(AF207&lt;Settings!$B$8,"ROMI below target",IF(AND(Settings!$B$16&lt;&gt;"",AE207&gt;Settings!$B$16),"CAC above allowable",IF(AND(Settings!$B$10&lt;&gt;"",AG207&lt;Settings!$B$10),"Low MER","OK"))))</f>
        <v>#VALUE!</v>
      </c>
    </row>
    <row r="208" spans="5:41" x14ac:dyDescent="0.3">
      <c r="E208" s="2"/>
      <c r="F208" s="2"/>
      <c r="G208" s="2"/>
      <c r="H208" t="str">
        <f>IF(D208="","",XLOOKUP(D208,FX!$A$7:$A$100,FX!$C$7:$C$100,1))</f>
        <v/>
      </c>
      <c r="I208" s="2" t="str">
        <f t="shared" si="45"/>
        <v/>
      </c>
      <c r="J208" s="2" t="str">
        <f t="shared" si="46"/>
        <v/>
      </c>
      <c r="K208" s="2" t="str">
        <f t="shared" si="47"/>
        <v/>
      </c>
      <c r="N208" s="3">
        <f t="shared" si="48"/>
        <v>0</v>
      </c>
      <c r="O208" s="2">
        <f t="shared" si="49"/>
        <v>0</v>
      </c>
      <c r="Q208" s="2"/>
      <c r="S208" s="2" t="str">
        <f t="shared" si="50"/>
        <v/>
      </c>
      <c r="T208" s="2" t="str">
        <f t="shared" si="51"/>
        <v/>
      </c>
      <c r="U208" s="3"/>
      <c r="V208" s="3"/>
      <c r="Y208" s="2" t="str">
        <f>IF(T208="","",T208*(1-IF(U208="",Settings!$B$7,U208))*(1-IF(V208="",Settings!$B$6,V208)))</f>
        <v/>
      </c>
      <c r="Z208" s="3"/>
      <c r="AA208" s="3"/>
      <c r="AC208" s="2" t="str">
        <f>IF(Y208="","",Y208*IF(Z208="",Settings!$B$4,Z208) + Y208*IF(AA208="",Settings!$B$5,AA208) + R208*IF(AB208="",Settings!$B$6,AB208))</f>
        <v/>
      </c>
      <c r="AD208" s="2" t="str">
        <f t="shared" si="52"/>
        <v/>
      </c>
      <c r="AE208" s="2" t="str">
        <f t="shared" si="53"/>
        <v/>
      </c>
      <c r="AF208" s="3" t="e">
        <f t="shared" si="54"/>
        <v>#VALUE!</v>
      </c>
      <c r="AG208" t="e">
        <f t="shared" si="55"/>
        <v>#VALUE!</v>
      </c>
      <c r="AI208" s="2"/>
      <c r="AJ208" t="str">
        <f t="shared" si="56"/>
        <v/>
      </c>
      <c r="AK208" t="e">
        <f t="shared" si="57"/>
        <v>#VALUE!</v>
      </c>
      <c r="AL208" s="3"/>
      <c r="AM208" t="str">
        <f t="shared" si="58"/>
        <v/>
      </c>
      <c r="AN208" s="2" t="str">
        <f t="shared" si="59"/>
        <v/>
      </c>
      <c r="AO208" t="e">
        <f>IF(AF208="","",IF(AF208&lt;Settings!$B$8,"ROMI below target",IF(AND(Settings!$B$16&lt;&gt;"",AE208&gt;Settings!$B$16),"CAC above allowable",IF(AND(Settings!$B$10&lt;&gt;"",AG208&lt;Settings!$B$10),"Low MER","OK"))))</f>
        <v>#VALUE!</v>
      </c>
    </row>
    <row r="209" spans="5:41" x14ac:dyDescent="0.3">
      <c r="E209" s="2"/>
      <c r="F209" s="2"/>
      <c r="G209" s="2"/>
      <c r="H209" t="str">
        <f>IF(D209="","",XLOOKUP(D209,FX!$A$7:$A$100,FX!$C$7:$C$100,1))</f>
        <v/>
      </c>
      <c r="I209" s="2" t="str">
        <f t="shared" si="45"/>
        <v/>
      </c>
      <c r="J209" s="2" t="str">
        <f t="shared" si="46"/>
        <v/>
      </c>
      <c r="K209" s="2" t="str">
        <f t="shared" si="47"/>
        <v/>
      </c>
      <c r="N209" s="3">
        <f t="shared" si="48"/>
        <v>0</v>
      </c>
      <c r="O209" s="2">
        <f t="shared" si="49"/>
        <v>0</v>
      </c>
      <c r="Q209" s="2"/>
      <c r="S209" s="2" t="str">
        <f t="shared" si="50"/>
        <v/>
      </c>
      <c r="T209" s="2" t="str">
        <f t="shared" si="51"/>
        <v/>
      </c>
      <c r="U209" s="3"/>
      <c r="V209" s="3"/>
      <c r="Y209" s="2" t="str">
        <f>IF(T209="","",T209*(1-IF(U209="",Settings!$B$7,U209))*(1-IF(V209="",Settings!$B$6,V209)))</f>
        <v/>
      </c>
      <c r="Z209" s="3"/>
      <c r="AA209" s="3"/>
      <c r="AC209" s="2" t="str">
        <f>IF(Y209="","",Y209*IF(Z209="",Settings!$B$4,Z209) + Y209*IF(AA209="",Settings!$B$5,AA209) + R209*IF(AB209="",Settings!$B$6,AB209))</f>
        <v/>
      </c>
      <c r="AD209" s="2" t="str">
        <f t="shared" si="52"/>
        <v/>
      </c>
      <c r="AE209" s="2" t="str">
        <f t="shared" si="53"/>
        <v/>
      </c>
      <c r="AF209" s="3" t="e">
        <f t="shared" si="54"/>
        <v>#VALUE!</v>
      </c>
      <c r="AG209" t="e">
        <f t="shared" si="55"/>
        <v>#VALUE!</v>
      </c>
      <c r="AI209" s="2"/>
      <c r="AJ209" t="str">
        <f t="shared" si="56"/>
        <v/>
      </c>
      <c r="AK209" t="e">
        <f t="shared" si="57"/>
        <v>#VALUE!</v>
      </c>
      <c r="AL209" s="3"/>
      <c r="AM209" t="str">
        <f t="shared" si="58"/>
        <v/>
      </c>
      <c r="AN209" s="2" t="str">
        <f t="shared" si="59"/>
        <v/>
      </c>
      <c r="AO209" t="e">
        <f>IF(AF209="","",IF(AF209&lt;Settings!$B$8,"ROMI below target",IF(AND(Settings!$B$16&lt;&gt;"",AE209&gt;Settings!$B$16),"CAC above allowable",IF(AND(Settings!$B$10&lt;&gt;"",AG209&lt;Settings!$B$10),"Low MER","OK"))))</f>
        <v>#VALUE!</v>
      </c>
    </row>
    <row r="210" spans="5:41" x14ac:dyDescent="0.3">
      <c r="E210" s="2"/>
      <c r="F210" s="2"/>
      <c r="G210" s="2"/>
      <c r="H210" t="str">
        <f>IF(D210="","",XLOOKUP(D210,FX!$A$7:$A$100,FX!$C$7:$C$100,1))</f>
        <v/>
      </c>
      <c r="I210" s="2" t="str">
        <f t="shared" si="45"/>
        <v/>
      </c>
      <c r="J210" s="2" t="str">
        <f t="shared" si="46"/>
        <v/>
      </c>
      <c r="K210" s="2" t="str">
        <f t="shared" si="47"/>
        <v/>
      </c>
      <c r="N210" s="3">
        <f t="shared" si="48"/>
        <v>0</v>
      </c>
      <c r="O210" s="2">
        <f t="shared" si="49"/>
        <v>0</v>
      </c>
      <c r="Q210" s="2"/>
      <c r="S210" s="2" t="str">
        <f t="shared" si="50"/>
        <v/>
      </c>
      <c r="T210" s="2" t="str">
        <f t="shared" si="51"/>
        <v/>
      </c>
      <c r="U210" s="3"/>
      <c r="V210" s="3"/>
      <c r="Y210" s="2" t="str">
        <f>IF(T210="","",T210*(1-IF(U210="",Settings!$B$7,U210))*(1-IF(V210="",Settings!$B$6,V210)))</f>
        <v/>
      </c>
      <c r="Z210" s="3"/>
      <c r="AA210" s="3"/>
      <c r="AC210" s="2" t="str">
        <f>IF(Y210="","",Y210*IF(Z210="",Settings!$B$4,Z210) + Y210*IF(AA210="",Settings!$B$5,AA210) + R210*IF(AB210="",Settings!$B$6,AB210))</f>
        <v/>
      </c>
      <c r="AD210" s="2" t="str">
        <f t="shared" si="52"/>
        <v/>
      </c>
      <c r="AE210" s="2" t="str">
        <f t="shared" si="53"/>
        <v/>
      </c>
      <c r="AF210" s="3" t="e">
        <f t="shared" si="54"/>
        <v>#VALUE!</v>
      </c>
      <c r="AG210" t="e">
        <f t="shared" si="55"/>
        <v>#VALUE!</v>
      </c>
      <c r="AI210" s="2"/>
      <c r="AJ210" t="str">
        <f t="shared" si="56"/>
        <v/>
      </c>
      <c r="AK210" t="e">
        <f t="shared" si="57"/>
        <v>#VALUE!</v>
      </c>
      <c r="AL210" s="3"/>
      <c r="AM210" t="str">
        <f t="shared" si="58"/>
        <v/>
      </c>
      <c r="AN210" s="2" t="str">
        <f t="shared" si="59"/>
        <v/>
      </c>
      <c r="AO210" t="e">
        <f>IF(AF210="","",IF(AF210&lt;Settings!$B$8,"ROMI below target",IF(AND(Settings!$B$16&lt;&gt;"",AE210&gt;Settings!$B$16),"CAC above allowable",IF(AND(Settings!$B$10&lt;&gt;"",AG210&lt;Settings!$B$10),"Low MER","OK"))))</f>
        <v>#VALUE!</v>
      </c>
    </row>
    <row r="211" spans="5:41" x14ac:dyDescent="0.3">
      <c r="E211" s="2"/>
      <c r="F211" s="2"/>
      <c r="G211" s="2"/>
      <c r="H211" t="str">
        <f>IF(D211="","",XLOOKUP(D211,FX!$A$7:$A$100,FX!$C$7:$C$100,1))</f>
        <v/>
      </c>
      <c r="I211" s="2" t="str">
        <f t="shared" si="45"/>
        <v/>
      </c>
      <c r="J211" s="2" t="str">
        <f t="shared" si="46"/>
        <v/>
      </c>
      <c r="K211" s="2" t="str">
        <f t="shared" si="47"/>
        <v/>
      </c>
      <c r="N211" s="3">
        <f t="shared" si="48"/>
        <v>0</v>
      </c>
      <c r="O211" s="2">
        <f t="shared" si="49"/>
        <v>0</v>
      </c>
      <c r="Q211" s="2"/>
      <c r="S211" s="2" t="str">
        <f t="shared" si="50"/>
        <v/>
      </c>
      <c r="T211" s="2" t="str">
        <f t="shared" si="51"/>
        <v/>
      </c>
      <c r="U211" s="3"/>
      <c r="V211" s="3"/>
      <c r="Y211" s="2" t="str">
        <f>IF(T211="","",T211*(1-IF(U211="",Settings!$B$7,U211))*(1-IF(V211="",Settings!$B$6,V211)))</f>
        <v/>
      </c>
      <c r="Z211" s="3"/>
      <c r="AA211" s="3"/>
      <c r="AC211" s="2" t="str">
        <f>IF(Y211="","",Y211*IF(Z211="",Settings!$B$4,Z211) + Y211*IF(AA211="",Settings!$B$5,AA211) + R211*IF(AB211="",Settings!$B$6,AB211))</f>
        <v/>
      </c>
      <c r="AD211" s="2" t="str">
        <f t="shared" si="52"/>
        <v/>
      </c>
      <c r="AE211" s="2" t="str">
        <f t="shared" si="53"/>
        <v/>
      </c>
      <c r="AF211" s="3" t="e">
        <f t="shared" si="54"/>
        <v>#VALUE!</v>
      </c>
      <c r="AG211" t="e">
        <f t="shared" si="55"/>
        <v>#VALUE!</v>
      </c>
      <c r="AI211" s="2"/>
      <c r="AJ211" t="str">
        <f t="shared" si="56"/>
        <v/>
      </c>
      <c r="AK211" t="e">
        <f t="shared" si="57"/>
        <v>#VALUE!</v>
      </c>
      <c r="AL211" s="3"/>
      <c r="AM211" t="str">
        <f t="shared" si="58"/>
        <v/>
      </c>
      <c r="AN211" s="2" t="str">
        <f t="shared" si="59"/>
        <v/>
      </c>
      <c r="AO211" t="e">
        <f>IF(AF211="","",IF(AF211&lt;Settings!$B$8,"ROMI below target",IF(AND(Settings!$B$16&lt;&gt;"",AE211&gt;Settings!$B$16),"CAC above allowable",IF(AND(Settings!$B$10&lt;&gt;"",AG211&lt;Settings!$B$10),"Low MER","OK"))))</f>
        <v>#VALUE!</v>
      </c>
    </row>
    <row r="212" spans="5:41" x14ac:dyDescent="0.3">
      <c r="E212" s="2"/>
      <c r="F212" s="2"/>
      <c r="G212" s="2"/>
      <c r="H212" t="str">
        <f>IF(D212="","",XLOOKUP(D212,FX!$A$7:$A$100,FX!$C$7:$C$100,1))</f>
        <v/>
      </c>
      <c r="I212" s="2" t="str">
        <f t="shared" si="45"/>
        <v/>
      </c>
      <c r="J212" s="2" t="str">
        <f t="shared" si="46"/>
        <v/>
      </c>
      <c r="K212" s="2" t="str">
        <f t="shared" si="47"/>
        <v/>
      </c>
      <c r="N212" s="3">
        <f t="shared" si="48"/>
        <v>0</v>
      </c>
      <c r="O212" s="2">
        <f t="shared" si="49"/>
        <v>0</v>
      </c>
      <c r="Q212" s="2"/>
      <c r="S212" s="2" t="str">
        <f t="shared" si="50"/>
        <v/>
      </c>
      <c r="T212" s="2" t="str">
        <f t="shared" si="51"/>
        <v/>
      </c>
      <c r="U212" s="3"/>
      <c r="V212" s="3"/>
      <c r="Y212" s="2" t="str">
        <f>IF(T212="","",T212*(1-IF(U212="",Settings!$B$7,U212))*(1-IF(V212="",Settings!$B$6,V212)))</f>
        <v/>
      </c>
      <c r="Z212" s="3"/>
      <c r="AA212" s="3"/>
      <c r="AC212" s="2" t="str">
        <f>IF(Y212="","",Y212*IF(Z212="",Settings!$B$4,Z212) + Y212*IF(AA212="",Settings!$B$5,AA212) + R212*IF(AB212="",Settings!$B$6,AB212))</f>
        <v/>
      </c>
      <c r="AD212" s="2" t="str">
        <f t="shared" si="52"/>
        <v/>
      </c>
      <c r="AE212" s="2" t="str">
        <f t="shared" si="53"/>
        <v/>
      </c>
      <c r="AF212" s="3" t="e">
        <f t="shared" si="54"/>
        <v>#VALUE!</v>
      </c>
      <c r="AG212" t="e">
        <f t="shared" si="55"/>
        <v>#VALUE!</v>
      </c>
      <c r="AI212" s="2"/>
      <c r="AJ212" t="str">
        <f t="shared" si="56"/>
        <v/>
      </c>
      <c r="AK212" t="e">
        <f t="shared" si="57"/>
        <v>#VALUE!</v>
      </c>
      <c r="AL212" s="3"/>
      <c r="AM212" t="str">
        <f t="shared" si="58"/>
        <v/>
      </c>
      <c r="AN212" s="2" t="str">
        <f t="shared" si="59"/>
        <v/>
      </c>
      <c r="AO212" t="e">
        <f>IF(AF212="","",IF(AF212&lt;Settings!$B$8,"ROMI below target",IF(AND(Settings!$B$16&lt;&gt;"",AE212&gt;Settings!$B$16),"CAC above allowable",IF(AND(Settings!$B$10&lt;&gt;"",AG212&lt;Settings!$B$10),"Low MER","OK"))))</f>
        <v>#VALUE!</v>
      </c>
    </row>
    <row r="213" spans="5:41" x14ac:dyDescent="0.3">
      <c r="E213" s="2"/>
      <c r="F213" s="2"/>
      <c r="G213" s="2"/>
      <c r="H213" t="str">
        <f>IF(D213="","",XLOOKUP(D213,FX!$A$7:$A$100,FX!$C$7:$C$100,1))</f>
        <v/>
      </c>
      <c r="I213" s="2" t="str">
        <f t="shared" si="45"/>
        <v/>
      </c>
      <c r="J213" s="2" t="str">
        <f t="shared" si="46"/>
        <v/>
      </c>
      <c r="K213" s="2" t="str">
        <f t="shared" si="47"/>
        <v/>
      </c>
      <c r="N213" s="3">
        <f t="shared" si="48"/>
        <v>0</v>
      </c>
      <c r="O213" s="2">
        <f t="shared" si="49"/>
        <v>0</v>
      </c>
      <c r="Q213" s="2"/>
      <c r="S213" s="2" t="str">
        <f t="shared" si="50"/>
        <v/>
      </c>
      <c r="T213" s="2" t="str">
        <f t="shared" si="51"/>
        <v/>
      </c>
      <c r="U213" s="3"/>
      <c r="V213" s="3"/>
      <c r="Y213" s="2" t="str">
        <f>IF(T213="","",T213*(1-IF(U213="",Settings!$B$7,U213))*(1-IF(V213="",Settings!$B$6,V213)))</f>
        <v/>
      </c>
      <c r="Z213" s="3"/>
      <c r="AA213" s="3"/>
      <c r="AC213" s="2" t="str">
        <f>IF(Y213="","",Y213*IF(Z213="",Settings!$B$4,Z213) + Y213*IF(AA213="",Settings!$B$5,AA213) + R213*IF(AB213="",Settings!$B$6,AB213))</f>
        <v/>
      </c>
      <c r="AD213" s="2" t="str">
        <f t="shared" si="52"/>
        <v/>
      </c>
      <c r="AE213" s="2" t="str">
        <f t="shared" si="53"/>
        <v/>
      </c>
      <c r="AF213" s="3" t="e">
        <f t="shared" si="54"/>
        <v>#VALUE!</v>
      </c>
      <c r="AG213" t="e">
        <f t="shared" si="55"/>
        <v>#VALUE!</v>
      </c>
      <c r="AI213" s="2"/>
      <c r="AJ213" t="str">
        <f t="shared" si="56"/>
        <v/>
      </c>
      <c r="AK213" t="e">
        <f t="shared" si="57"/>
        <v>#VALUE!</v>
      </c>
      <c r="AL213" s="3"/>
      <c r="AM213" t="str">
        <f t="shared" si="58"/>
        <v/>
      </c>
      <c r="AN213" s="2" t="str">
        <f t="shared" si="59"/>
        <v/>
      </c>
      <c r="AO213" t="e">
        <f>IF(AF213="","",IF(AF213&lt;Settings!$B$8,"ROMI below target",IF(AND(Settings!$B$16&lt;&gt;"",AE213&gt;Settings!$B$16),"CAC above allowable",IF(AND(Settings!$B$10&lt;&gt;"",AG213&lt;Settings!$B$10),"Low MER","OK"))))</f>
        <v>#VALUE!</v>
      </c>
    </row>
    <row r="214" spans="5:41" x14ac:dyDescent="0.3">
      <c r="E214" s="2"/>
      <c r="F214" s="2"/>
      <c r="G214" s="2"/>
      <c r="H214" t="str">
        <f>IF(D214="","",XLOOKUP(D214,FX!$A$7:$A$100,FX!$C$7:$C$100,1))</f>
        <v/>
      </c>
      <c r="I214" s="2" t="str">
        <f t="shared" si="45"/>
        <v/>
      </c>
      <c r="J214" s="2" t="str">
        <f t="shared" si="46"/>
        <v/>
      </c>
      <c r="K214" s="2" t="str">
        <f t="shared" si="47"/>
        <v/>
      </c>
      <c r="N214" s="3">
        <f t="shared" si="48"/>
        <v>0</v>
      </c>
      <c r="O214" s="2">
        <f t="shared" si="49"/>
        <v>0</v>
      </c>
      <c r="Q214" s="2"/>
      <c r="S214" s="2" t="str">
        <f t="shared" si="50"/>
        <v/>
      </c>
      <c r="T214" s="2" t="str">
        <f t="shared" si="51"/>
        <v/>
      </c>
      <c r="U214" s="3"/>
      <c r="V214" s="3"/>
      <c r="Y214" s="2" t="str">
        <f>IF(T214="","",T214*(1-IF(U214="",Settings!$B$7,U214))*(1-IF(V214="",Settings!$B$6,V214)))</f>
        <v/>
      </c>
      <c r="Z214" s="3"/>
      <c r="AA214" s="3"/>
      <c r="AC214" s="2" t="str">
        <f>IF(Y214="","",Y214*IF(Z214="",Settings!$B$4,Z214) + Y214*IF(AA214="",Settings!$B$5,AA214) + R214*IF(AB214="",Settings!$B$6,AB214))</f>
        <v/>
      </c>
      <c r="AD214" s="2" t="str">
        <f t="shared" si="52"/>
        <v/>
      </c>
      <c r="AE214" s="2" t="str">
        <f t="shared" si="53"/>
        <v/>
      </c>
      <c r="AF214" s="3" t="e">
        <f t="shared" si="54"/>
        <v>#VALUE!</v>
      </c>
      <c r="AG214" t="e">
        <f t="shared" si="55"/>
        <v>#VALUE!</v>
      </c>
      <c r="AI214" s="2"/>
      <c r="AJ214" t="str">
        <f t="shared" si="56"/>
        <v/>
      </c>
      <c r="AK214" t="e">
        <f t="shared" si="57"/>
        <v>#VALUE!</v>
      </c>
      <c r="AL214" s="3"/>
      <c r="AM214" t="str">
        <f t="shared" si="58"/>
        <v/>
      </c>
      <c r="AN214" s="2" t="str">
        <f t="shared" si="59"/>
        <v/>
      </c>
      <c r="AO214" t="e">
        <f>IF(AF214="","",IF(AF214&lt;Settings!$B$8,"ROMI below target",IF(AND(Settings!$B$16&lt;&gt;"",AE214&gt;Settings!$B$16),"CAC above allowable",IF(AND(Settings!$B$10&lt;&gt;"",AG214&lt;Settings!$B$10),"Low MER","OK"))))</f>
        <v>#VALUE!</v>
      </c>
    </row>
    <row r="215" spans="5:41" x14ac:dyDescent="0.3">
      <c r="E215" s="2"/>
      <c r="F215" s="2"/>
      <c r="G215" s="2"/>
      <c r="H215" t="str">
        <f>IF(D215="","",XLOOKUP(D215,FX!$A$7:$A$100,FX!$C$7:$C$100,1))</f>
        <v/>
      </c>
      <c r="I215" s="2" t="str">
        <f t="shared" si="45"/>
        <v/>
      </c>
      <c r="J215" s="2" t="str">
        <f t="shared" si="46"/>
        <v/>
      </c>
      <c r="K215" s="2" t="str">
        <f t="shared" si="47"/>
        <v/>
      </c>
      <c r="N215" s="3">
        <f t="shared" si="48"/>
        <v>0</v>
      </c>
      <c r="O215" s="2">
        <f t="shared" si="49"/>
        <v>0</v>
      </c>
      <c r="Q215" s="2"/>
      <c r="S215" s="2" t="str">
        <f t="shared" si="50"/>
        <v/>
      </c>
      <c r="T215" s="2" t="str">
        <f t="shared" si="51"/>
        <v/>
      </c>
      <c r="U215" s="3"/>
      <c r="V215" s="3"/>
      <c r="Y215" s="2" t="str">
        <f>IF(T215="","",T215*(1-IF(U215="",Settings!$B$7,U215))*(1-IF(V215="",Settings!$B$6,V215)))</f>
        <v/>
      </c>
      <c r="Z215" s="3"/>
      <c r="AA215" s="3"/>
      <c r="AC215" s="2" t="str">
        <f>IF(Y215="","",Y215*IF(Z215="",Settings!$B$4,Z215) + Y215*IF(AA215="",Settings!$B$5,AA215) + R215*IF(AB215="",Settings!$B$6,AB215))</f>
        <v/>
      </c>
      <c r="AD215" s="2" t="str">
        <f t="shared" si="52"/>
        <v/>
      </c>
      <c r="AE215" s="2" t="str">
        <f t="shared" si="53"/>
        <v/>
      </c>
      <c r="AF215" s="3" t="e">
        <f t="shared" si="54"/>
        <v>#VALUE!</v>
      </c>
      <c r="AG215" t="e">
        <f t="shared" si="55"/>
        <v>#VALUE!</v>
      </c>
      <c r="AI215" s="2"/>
      <c r="AJ215" t="str">
        <f t="shared" si="56"/>
        <v/>
      </c>
      <c r="AK215" t="e">
        <f t="shared" si="57"/>
        <v>#VALUE!</v>
      </c>
      <c r="AL215" s="3"/>
      <c r="AM215" t="str">
        <f t="shared" si="58"/>
        <v/>
      </c>
      <c r="AN215" s="2" t="str">
        <f t="shared" si="59"/>
        <v/>
      </c>
      <c r="AO215" t="e">
        <f>IF(AF215="","",IF(AF215&lt;Settings!$B$8,"ROMI below target",IF(AND(Settings!$B$16&lt;&gt;"",AE215&gt;Settings!$B$16),"CAC above allowable",IF(AND(Settings!$B$10&lt;&gt;"",AG215&lt;Settings!$B$10),"Low MER","OK"))))</f>
        <v>#VALUE!</v>
      </c>
    </row>
    <row r="216" spans="5:41" x14ac:dyDescent="0.3">
      <c r="E216" s="2"/>
      <c r="F216" s="2"/>
      <c r="G216" s="2"/>
      <c r="H216" t="str">
        <f>IF(D216="","",XLOOKUP(D216,FX!$A$7:$A$100,FX!$C$7:$C$100,1))</f>
        <v/>
      </c>
      <c r="I216" s="2" t="str">
        <f t="shared" si="45"/>
        <v/>
      </c>
      <c r="J216" s="2" t="str">
        <f t="shared" si="46"/>
        <v/>
      </c>
      <c r="K216" s="2" t="str">
        <f t="shared" si="47"/>
        <v/>
      </c>
      <c r="N216" s="3">
        <f t="shared" si="48"/>
        <v>0</v>
      </c>
      <c r="O216" s="2">
        <f t="shared" si="49"/>
        <v>0</v>
      </c>
      <c r="Q216" s="2"/>
      <c r="S216" s="2" t="str">
        <f t="shared" si="50"/>
        <v/>
      </c>
      <c r="T216" s="2" t="str">
        <f t="shared" si="51"/>
        <v/>
      </c>
      <c r="U216" s="3"/>
      <c r="V216" s="3"/>
      <c r="Y216" s="2" t="str">
        <f>IF(T216="","",T216*(1-IF(U216="",Settings!$B$7,U216))*(1-IF(V216="",Settings!$B$6,V216)))</f>
        <v/>
      </c>
      <c r="Z216" s="3"/>
      <c r="AA216" s="3"/>
      <c r="AC216" s="2" t="str">
        <f>IF(Y216="","",Y216*IF(Z216="",Settings!$B$4,Z216) + Y216*IF(AA216="",Settings!$B$5,AA216) + R216*IF(AB216="",Settings!$B$6,AB216))</f>
        <v/>
      </c>
      <c r="AD216" s="2" t="str">
        <f t="shared" si="52"/>
        <v/>
      </c>
      <c r="AE216" s="2" t="str">
        <f t="shared" si="53"/>
        <v/>
      </c>
      <c r="AF216" s="3" t="e">
        <f t="shared" si="54"/>
        <v>#VALUE!</v>
      </c>
      <c r="AG216" t="e">
        <f t="shared" si="55"/>
        <v>#VALUE!</v>
      </c>
      <c r="AI216" s="2"/>
      <c r="AJ216" t="str">
        <f t="shared" si="56"/>
        <v/>
      </c>
      <c r="AK216" t="e">
        <f t="shared" si="57"/>
        <v>#VALUE!</v>
      </c>
      <c r="AL216" s="3"/>
      <c r="AM216" t="str">
        <f t="shared" si="58"/>
        <v/>
      </c>
      <c r="AN216" s="2" t="str">
        <f t="shared" si="59"/>
        <v/>
      </c>
      <c r="AO216" t="e">
        <f>IF(AF216="","",IF(AF216&lt;Settings!$B$8,"ROMI below target",IF(AND(Settings!$B$16&lt;&gt;"",AE216&gt;Settings!$B$16),"CAC above allowable",IF(AND(Settings!$B$10&lt;&gt;"",AG216&lt;Settings!$B$10),"Low MER","OK"))))</f>
        <v>#VALUE!</v>
      </c>
    </row>
    <row r="217" spans="5:41" x14ac:dyDescent="0.3">
      <c r="E217" s="2"/>
      <c r="F217" s="2"/>
      <c r="G217" s="2"/>
      <c r="H217" t="str">
        <f>IF(D217="","",XLOOKUP(D217,FX!$A$7:$A$100,FX!$C$7:$C$100,1))</f>
        <v/>
      </c>
      <c r="I217" s="2" t="str">
        <f t="shared" si="45"/>
        <v/>
      </c>
      <c r="J217" s="2" t="str">
        <f t="shared" si="46"/>
        <v/>
      </c>
      <c r="K217" s="2" t="str">
        <f t="shared" si="47"/>
        <v/>
      </c>
      <c r="N217" s="3">
        <f t="shared" si="48"/>
        <v>0</v>
      </c>
      <c r="O217" s="2">
        <f t="shared" si="49"/>
        <v>0</v>
      </c>
      <c r="Q217" s="2"/>
      <c r="S217" s="2" t="str">
        <f t="shared" si="50"/>
        <v/>
      </c>
      <c r="T217" s="2" t="str">
        <f t="shared" si="51"/>
        <v/>
      </c>
      <c r="U217" s="3"/>
      <c r="V217" s="3"/>
      <c r="Y217" s="2" t="str">
        <f>IF(T217="","",T217*(1-IF(U217="",Settings!$B$7,U217))*(1-IF(V217="",Settings!$B$6,V217)))</f>
        <v/>
      </c>
      <c r="Z217" s="3"/>
      <c r="AA217" s="3"/>
      <c r="AC217" s="2" t="str">
        <f>IF(Y217="","",Y217*IF(Z217="",Settings!$B$4,Z217) + Y217*IF(AA217="",Settings!$B$5,AA217) + R217*IF(AB217="",Settings!$B$6,AB217))</f>
        <v/>
      </c>
      <c r="AD217" s="2" t="str">
        <f t="shared" si="52"/>
        <v/>
      </c>
      <c r="AE217" s="2" t="str">
        <f t="shared" si="53"/>
        <v/>
      </c>
      <c r="AF217" s="3" t="e">
        <f t="shared" si="54"/>
        <v>#VALUE!</v>
      </c>
      <c r="AG217" t="e">
        <f t="shared" si="55"/>
        <v>#VALUE!</v>
      </c>
      <c r="AI217" s="2"/>
      <c r="AJ217" t="str">
        <f t="shared" si="56"/>
        <v/>
      </c>
      <c r="AK217" t="e">
        <f t="shared" si="57"/>
        <v>#VALUE!</v>
      </c>
      <c r="AL217" s="3"/>
      <c r="AM217" t="str">
        <f t="shared" si="58"/>
        <v/>
      </c>
      <c r="AN217" s="2" t="str">
        <f t="shared" si="59"/>
        <v/>
      </c>
      <c r="AO217" t="e">
        <f>IF(AF217="","",IF(AF217&lt;Settings!$B$8,"ROMI below target",IF(AND(Settings!$B$16&lt;&gt;"",AE217&gt;Settings!$B$16),"CAC above allowable",IF(AND(Settings!$B$10&lt;&gt;"",AG217&lt;Settings!$B$10),"Low MER","OK"))))</f>
        <v>#VALUE!</v>
      </c>
    </row>
    <row r="218" spans="5:41" x14ac:dyDescent="0.3">
      <c r="E218" s="2"/>
      <c r="F218" s="2"/>
      <c r="G218" s="2"/>
      <c r="H218" t="str">
        <f>IF(D218="","",XLOOKUP(D218,FX!$A$7:$A$100,FX!$C$7:$C$100,1))</f>
        <v/>
      </c>
      <c r="I218" s="2" t="str">
        <f t="shared" si="45"/>
        <v/>
      </c>
      <c r="J218" s="2" t="str">
        <f t="shared" si="46"/>
        <v/>
      </c>
      <c r="K218" s="2" t="str">
        <f t="shared" si="47"/>
        <v/>
      </c>
      <c r="N218" s="3">
        <f t="shared" si="48"/>
        <v>0</v>
      </c>
      <c r="O218" s="2">
        <f t="shared" si="49"/>
        <v>0</v>
      </c>
      <c r="Q218" s="2"/>
      <c r="S218" s="2" t="str">
        <f t="shared" si="50"/>
        <v/>
      </c>
      <c r="T218" s="2" t="str">
        <f t="shared" si="51"/>
        <v/>
      </c>
      <c r="U218" s="3"/>
      <c r="V218" s="3"/>
      <c r="Y218" s="2" t="str">
        <f>IF(T218="","",T218*(1-IF(U218="",Settings!$B$7,U218))*(1-IF(V218="",Settings!$B$6,V218)))</f>
        <v/>
      </c>
      <c r="Z218" s="3"/>
      <c r="AA218" s="3"/>
      <c r="AC218" s="2" t="str">
        <f>IF(Y218="","",Y218*IF(Z218="",Settings!$B$4,Z218) + Y218*IF(AA218="",Settings!$B$5,AA218) + R218*IF(AB218="",Settings!$B$6,AB218))</f>
        <v/>
      </c>
      <c r="AD218" s="2" t="str">
        <f t="shared" si="52"/>
        <v/>
      </c>
      <c r="AE218" s="2" t="str">
        <f t="shared" si="53"/>
        <v/>
      </c>
      <c r="AF218" s="3" t="e">
        <f t="shared" si="54"/>
        <v>#VALUE!</v>
      </c>
      <c r="AG218" t="e">
        <f t="shared" si="55"/>
        <v>#VALUE!</v>
      </c>
      <c r="AI218" s="2"/>
      <c r="AJ218" t="str">
        <f t="shared" si="56"/>
        <v/>
      </c>
      <c r="AK218" t="e">
        <f t="shared" si="57"/>
        <v>#VALUE!</v>
      </c>
      <c r="AL218" s="3"/>
      <c r="AM218" t="str">
        <f t="shared" si="58"/>
        <v/>
      </c>
      <c r="AN218" s="2" t="str">
        <f t="shared" si="59"/>
        <v/>
      </c>
      <c r="AO218" t="e">
        <f>IF(AF218="","",IF(AF218&lt;Settings!$B$8,"ROMI below target",IF(AND(Settings!$B$16&lt;&gt;"",AE218&gt;Settings!$B$16),"CAC above allowable",IF(AND(Settings!$B$10&lt;&gt;"",AG218&lt;Settings!$B$10),"Low MER","OK"))))</f>
        <v>#VALUE!</v>
      </c>
    </row>
    <row r="219" spans="5:41" x14ac:dyDescent="0.3">
      <c r="E219" s="2"/>
      <c r="F219" s="2"/>
      <c r="G219" s="2"/>
      <c r="H219" t="str">
        <f>IF(D219="","",XLOOKUP(D219,FX!$A$7:$A$100,FX!$C$7:$C$100,1))</f>
        <v/>
      </c>
      <c r="I219" s="2" t="str">
        <f t="shared" si="45"/>
        <v/>
      </c>
      <c r="J219" s="2" t="str">
        <f t="shared" si="46"/>
        <v/>
      </c>
      <c r="K219" s="2" t="str">
        <f t="shared" si="47"/>
        <v/>
      </c>
      <c r="N219" s="3">
        <f t="shared" si="48"/>
        <v>0</v>
      </c>
      <c r="O219" s="2">
        <f t="shared" si="49"/>
        <v>0</v>
      </c>
      <c r="Q219" s="2"/>
      <c r="S219" s="2" t="str">
        <f t="shared" si="50"/>
        <v/>
      </c>
      <c r="T219" s="2" t="str">
        <f t="shared" si="51"/>
        <v/>
      </c>
      <c r="U219" s="3"/>
      <c r="V219" s="3"/>
      <c r="Y219" s="2" t="str">
        <f>IF(T219="","",T219*(1-IF(U219="",Settings!$B$7,U219))*(1-IF(V219="",Settings!$B$6,V219)))</f>
        <v/>
      </c>
      <c r="Z219" s="3"/>
      <c r="AA219" s="3"/>
      <c r="AC219" s="2" t="str">
        <f>IF(Y219="","",Y219*IF(Z219="",Settings!$B$4,Z219) + Y219*IF(AA219="",Settings!$B$5,AA219) + R219*IF(AB219="",Settings!$B$6,AB219))</f>
        <v/>
      </c>
      <c r="AD219" s="2" t="str">
        <f t="shared" si="52"/>
        <v/>
      </c>
      <c r="AE219" s="2" t="str">
        <f t="shared" si="53"/>
        <v/>
      </c>
      <c r="AF219" s="3" t="e">
        <f t="shared" si="54"/>
        <v>#VALUE!</v>
      </c>
      <c r="AG219" t="e">
        <f t="shared" si="55"/>
        <v>#VALUE!</v>
      </c>
      <c r="AI219" s="2"/>
      <c r="AJ219" t="str">
        <f t="shared" si="56"/>
        <v/>
      </c>
      <c r="AK219" t="e">
        <f t="shared" si="57"/>
        <v>#VALUE!</v>
      </c>
      <c r="AL219" s="3"/>
      <c r="AM219" t="str">
        <f t="shared" si="58"/>
        <v/>
      </c>
      <c r="AN219" s="2" t="str">
        <f t="shared" si="59"/>
        <v/>
      </c>
      <c r="AO219" t="e">
        <f>IF(AF219="","",IF(AF219&lt;Settings!$B$8,"ROMI below target",IF(AND(Settings!$B$16&lt;&gt;"",AE219&gt;Settings!$B$16),"CAC above allowable",IF(AND(Settings!$B$10&lt;&gt;"",AG219&lt;Settings!$B$10),"Low MER","OK"))))</f>
        <v>#VALUE!</v>
      </c>
    </row>
    <row r="220" spans="5:41" x14ac:dyDescent="0.3">
      <c r="E220" s="2"/>
      <c r="F220" s="2"/>
      <c r="G220" s="2"/>
      <c r="H220" t="str">
        <f>IF(D220="","",XLOOKUP(D220,FX!$A$7:$A$100,FX!$C$7:$C$100,1))</f>
        <v/>
      </c>
      <c r="I220" s="2" t="str">
        <f t="shared" si="45"/>
        <v/>
      </c>
      <c r="J220" s="2" t="str">
        <f t="shared" si="46"/>
        <v/>
      </c>
      <c r="K220" s="2" t="str">
        <f t="shared" si="47"/>
        <v/>
      </c>
      <c r="N220" s="3">
        <f t="shared" si="48"/>
        <v>0</v>
      </c>
      <c r="O220" s="2">
        <f t="shared" si="49"/>
        <v>0</v>
      </c>
      <c r="Q220" s="2"/>
      <c r="S220" s="2" t="str">
        <f t="shared" si="50"/>
        <v/>
      </c>
      <c r="T220" s="2" t="str">
        <f t="shared" si="51"/>
        <v/>
      </c>
      <c r="U220" s="3"/>
      <c r="V220" s="3"/>
      <c r="Y220" s="2" t="str">
        <f>IF(T220="","",T220*(1-IF(U220="",Settings!$B$7,U220))*(1-IF(V220="",Settings!$B$6,V220)))</f>
        <v/>
      </c>
      <c r="Z220" s="3"/>
      <c r="AA220" s="3"/>
      <c r="AC220" s="2" t="str">
        <f>IF(Y220="","",Y220*IF(Z220="",Settings!$B$4,Z220) + Y220*IF(AA220="",Settings!$B$5,AA220) + R220*IF(AB220="",Settings!$B$6,AB220))</f>
        <v/>
      </c>
      <c r="AD220" s="2" t="str">
        <f t="shared" si="52"/>
        <v/>
      </c>
      <c r="AE220" s="2" t="str">
        <f t="shared" si="53"/>
        <v/>
      </c>
      <c r="AF220" s="3" t="e">
        <f t="shared" si="54"/>
        <v>#VALUE!</v>
      </c>
      <c r="AG220" t="e">
        <f t="shared" si="55"/>
        <v>#VALUE!</v>
      </c>
      <c r="AI220" s="2"/>
      <c r="AJ220" t="str">
        <f t="shared" si="56"/>
        <v/>
      </c>
      <c r="AK220" t="e">
        <f t="shared" si="57"/>
        <v>#VALUE!</v>
      </c>
      <c r="AL220" s="3"/>
      <c r="AM220" t="str">
        <f t="shared" si="58"/>
        <v/>
      </c>
      <c r="AN220" s="2" t="str">
        <f t="shared" si="59"/>
        <v/>
      </c>
      <c r="AO220" t="e">
        <f>IF(AF220="","",IF(AF220&lt;Settings!$B$8,"ROMI below target",IF(AND(Settings!$B$16&lt;&gt;"",AE220&gt;Settings!$B$16),"CAC above allowable",IF(AND(Settings!$B$10&lt;&gt;"",AG220&lt;Settings!$B$10),"Low MER","OK"))))</f>
        <v>#VALUE!</v>
      </c>
    </row>
    <row r="221" spans="5:41" x14ac:dyDescent="0.3">
      <c r="E221" s="2"/>
      <c r="F221" s="2"/>
      <c r="G221" s="2"/>
      <c r="H221" t="str">
        <f>IF(D221="","",XLOOKUP(D221,FX!$A$7:$A$100,FX!$C$7:$C$100,1))</f>
        <v/>
      </c>
      <c r="I221" s="2" t="str">
        <f t="shared" si="45"/>
        <v/>
      </c>
      <c r="J221" s="2" t="str">
        <f t="shared" si="46"/>
        <v/>
      </c>
      <c r="K221" s="2" t="str">
        <f t="shared" si="47"/>
        <v/>
      </c>
      <c r="N221" s="3">
        <f t="shared" si="48"/>
        <v>0</v>
      </c>
      <c r="O221" s="2">
        <f t="shared" si="49"/>
        <v>0</v>
      </c>
      <c r="Q221" s="2"/>
      <c r="S221" s="2" t="str">
        <f t="shared" si="50"/>
        <v/>
      </c>
      <c r="T221" s="2" t="str">
        <f t="shared" si="51"/>
        <v/>
      </c>
      <c r="U221" s="3"/>
      <c r="V221" s="3"/>
      <c r="Y221" s="2" t="str">
        <f>IF(T221="","",T221*(1-IF(U221="",Settings!$B$7,U221))*(1-IF(V221="",Settings!$B$6,V221)))</f>
        <v/>
      </c>
      <c r="Z221" s="3"/>
      <c r="AA221" s="3"/>
      <c r="AC221" s="2" t="str">
        <f>IF(Y221="","",Y221*IF(Z221="",Settings!$B$4,Z221) + Y221*IF(AA221="",Settings!$B$5,AA221) + R221*IF(AB221="",Settings!$B$6,AB221))</f>
        <v/>
      </c>
      <c r="AD221" s="2" t="str">
        <f t="shared" si="52"/>
        <v/>
      </c>
      <c r="AE221" s="2" t="str">
        <f t="shared" si="53"/>
        <v/>
      </c>
      <c r="AF221" s="3" t="e">
        <f t="shared" si="54"/>
        <v>#VALUE!</v>
      </c>
      <c r="AG221" t="e">
        <f t="shared" si="55"/>
        <v>#VALUE!</v>
      </c>
      <c r="AI221" s="2"/>
      <c r="AJ221" t="str">
        <f t="shared" si="56"/>
        <v/>
      </c>
      <c r="AK221" t="e">
        <f t="shared" si="57"/>
        <v>#VALUE!</v>
      </c>
      <c r="AL221" s="3"/>
      <c r="AM221" t="str">
        <f t="shared" si="58"/>
        <v/>
      </c>
      <c r="AN221" s="2" t="str">
        <f t="shared" si="59"/>
        <v/>
      </c>
      <c r="AO221" t="e">
        <f>IF(AF221="","",IF(AF221&lt;Settings!$B$8,"ROMI below target",IF(AND(Settings!$B$16&lt;&gt;"",AE221&gt;Settings!$B$16),"CAC above allowable",IF(AND(Settings!$B$10&lt;&gt;"",AG221&lt;Settings!$B$10),"Low MER","OK"))))</f>
        <v>#VALUE!</v>
      </c>
    </row>
    <row r="222" spans="5:41" x14ac:dyDescent="0.3">
      <c r="E222" s="2"/>
      <c r="F222" s="2"/>
      <c r="G222" s="2"/>
      <c r="H222" t="str">
        <f>IF(D222="","",XLOOKUP(D222,FX!$A$7:$A$100,FX!$C$7:$C$100,1))</f>
        <v/>
      </c>
      <c r="I222" s="2" t="str">
        <f t="shared" si="45"/>
        <v/>
      </c>
      <c r="J222" s="2" t="str">
        <f t="shared" si="46"/>
        <v/>
      </c>
      <c r="K222" s="2" t="str">
        <f t="shared" si="47"/>
        <v/>
      </c>
      <c r="N222" s="3">
        <f t="shared" si="48"/>
        <v>0</v>
      </c>
      <c r="O222" s="2">
        <f t="shared" si="49"/>
        <v>0</v>
      </c>
      <c r="Q222" s="2"/>
      <c r="S222" s="2" t="str">
        <f t="shared" si="50"/>
        <v/>
      </c>
      <c r="T222" s="2" t="str">
        <f t="shared" si="51"/>
        <v/>
      </c>
      <c r="U222" s="3"/>
      <c r="V222" s="3"/>
      <c r="Y222" s="2" t="str">
        <f>IF(T222="","",T222*(1-IF(U222="",Settings!$B$7,U222))*(1-IF(V222="",Settings!$B$6,V222)))</f>
        <v/>
      </c>
      <c r="Z222" s="3"/>
      <c r="AA222" s="3"/>
      <c r="AC222" s="2" t="str">
        <f>IF(Y222="","",Y222*IF(Z222="",Settings!$B$4,Z222) + Y222*IF(AA222="",Settings!$B$5,AA222) + R222*IF(AB222="",Settings!$B$6,AB222))</f>
        <v/>
      </c>
      <c r="AD222" s="2" t="str">
        <f t="shared" si="52"/>
        <v/>
      </c>
      <c r="AE222" s="2" t="str">
        <f t="shared" si="53"/>
        <v/>
      </c>
      <c r="AF222" s="3" t="e">
        <f t="shared" si="54"/>
        <v>#VALUE!</v>
      </c>
      <c r="AG222" t="e">
        <f t="shared" si="55"/>
        <v>#VALUE!</v>
      </c>
      <c r="AI222" s="2"/>
      <c r="AJ222" t="str">
        <f t="shared" si="56"/>
        <v/>
      </c>
      <c r="AK222" t="e">
        <f t="shared" si="57"/>
        <v>#VALUE!</v>
      </c>
      <c r="AL222" s="3"/>
      <c r="AM222" t="str">
        <f t="shared" si="58"/>
        <v/>
      </c>
      <c r="AN222" s="2" t="str">
        <f t="shared" si="59"/>
        <v/>
      </c>
      <c r="AO222" t="e">
        <f>IF(AF222="","",IF(AF222&lt;Settings!$B$8,"ROMI below target",IF(AND(Settings!$B$16&lt;&gt;"",AE222&gt;Settings!$B$16),"CAC above allowable",IF(AND(Settings!$B$10&lt;&gt;"",AG222&lt;Settings!$B$10),"Low MER","OK"))))</f>
        <v>#VALUE!</v>
      </c>
    </row>
    <row r="223" spans="5:41" x14ac:dyDescent="0.3">
      <c r="E223" s="2"/>
      <c r="F223" s="2"/>
      <c r="G223" s="2"/>
      <c r="H223" t="str">
        <f>IF(D223="","",XLOOKUP(D223,FX!$A$7:$A$100,FX!$C$7:$C$100,1))</f>
        <v/>
      </c>
      <c r="I223" s="2" t="str">
        <f t="shared" si="45"/>
        <v/>
      </c>
      <c r="J223" s="2" t="str">
        <f t="shared" si="46"/>
        <v/>
      </c>
      <c r="K223" s="2" t="str">
        <f t="shared" si="47"/>
        <v/>
      </c>
      <c r="N223" s="3">
        <f t="shared" si="48"/>
        <v>0</v>
      </c>
      <c r="O223" s="2">
        <f t="shared" si="49"/>
        <v>0</v>
      </c>
      <c r="Q223" s="2"/>
      <c r="S223" s="2" t="str">
        <f t="shared" si="50"/>
        <v/>
      </c>
      <c r="T223" s="2" t="str">
        <f t="shared" si="51"/>
        <v/>
      </c>
      <c r="U223" s="3"/>
      <c r="V223" s="3"/>
      <c r="Y223" s="2" t="str">
        <f>IF(T223="","",T223*(1-IF(U223="",Settings!$B$7,U223))*(1-IF(V223="",Settings!$B$6,V223)))</f>
        <v/>
      </c>
      <c r="Z223" s="3"/>
      <c r="AA223" s="3"/>
      <c r="AC223" s="2" t="str">
        <f>IF(Y223="","",Y223*IF(Z223="",Settings!$B$4,Z223) + Y223*IF(AA223="",Settings!$B$5,AA223) + R223*IF(AB223="",Settings!$B$6,AB223))</f>
        <v/>
      </c>
      <c r="AD223" s="2" t="str">
        <f t="shared" si="52"/>
        <v/>
      </c>
      <c r="AE223" s="2" t="str">
        <f t="shared" si="53"/>
        <v/>
      </c>
      <c r="AF223" s="3" t="e">
        <f t="shared" si="54"/>
        <v>#VALUE!</v>
      </c>
      <c r="AG223" t="e">
        <f t="shared" si="55"/>
        <v>#VALUE!</v>
      </c>
      <c r="AI223" s="2"/>
      <c r="AJ223" t="str">
        <f t="shared" si="56"/>
        <v/>
      </c>
      <c r="AK223" t="e">
        <f t="shared" si="57"/>
        <v>#VALUE!</v>
      </c>
      <c r="AL223" s="3"/>
      <c r="AM223" t="str">
        <f t="shared" si="58"/>
        <v/>
      </c>
      <c r="AN223" s="2" t="str">
        <f t="shared" si="59"/>
        <v/>
      </c>
      <c r="AO223" t="e">
        <f>IF(AF223="","",IF(AF223&lt;Settings!$B$8,"ROMI below target",IF(AND(Settings!$B$16&lt;&gt;"",AE223&gt;Settings!$B$16),"CAC above allowable",IF(AND(Settings!$B$10&lt;&gt;"",AG223&lt;Settings!$B$10),"Low MER","OK"))))</f>
        <v>#VALUE!</v>
      </c>
    </row>
    <row r="224" spans="5:41" x14ac:dyDescent="0.3">
      <c r="E224" s="2"/>
      <c r="F224" s="2"/>
      <c r="G224" s="2"/>
      <c r="H224" t="str">
        <f>IF(D224="","",XLOOKUP(D224,FX!$A$7:$A$100,FX!$C$7:$C$100,1))</f>
        <v/>
      </c>
      <c r="I224" s="2" t="str">
        <f t="shared" si="45"/>
        <v/>
      </c>
      <c r="J224" s="2" t="str">
        <f t="shared" si="46"/>
        <v/>
      </c>
      <c r="K224" s="2" t="str">
        <f t="shared" si="47"/>
        <v/>
      </c>
      <c r="N224" s="3">
        <f t="shared" si="48"/>
        <v>0</v>
      </c>
      <c r="O224" s="2">
        <f t="shared" si="49"/>
        <v>0</v>
      </c>
      <c r="Q224" s="2"/>
      <c r="S224" s="2" t="str">
        <f t="shared" si="50"/>
        <v/>
      </c>
      <c r="T224" s="2" t="str">
        <f t="shared" si="51"/>
        <v/>
      </c>
      <c r="U224" s="3"/>
      <c r="V224" s="3"/>
      <c r="Y224" s="2" t="str">
        <f>IF(T224="","",T224*(1-IF(U224="",Settings!$B$7,U224))*(1-IF(V224="",Settings!$B$6,V224)))</f>
        <v/>
      </c>
      <c r="Z224" s="3"/>
      <c r="AA224" s="3"/>
      <c r="AC224" s="2" t="str">
        <f>IF(Y224="","",Y224*IF(Z224="",Settings!$B$4,Z224) + Y224*IF(AA224="",Settings!$B$5,AA224) + R224*IF(AB224="",Settings!$B$6,AB224))</f>
        <v/>
      </c>
      <c r="AD224" s="2" t="str">
        <f t="shared" si="52"/>
        <v/>
      </c>
      <c r="AE224" s="2" t="str">
        <f t="shared" si="53"/>
        <v/>
      </c>
      <c r="AF224" s="3" t="e">
        <f t="shared" si="54"/>
        <v>#VALUE!</v>
      </c>
      <c r="AG224" t="e">
        <f t="shared" si="55"/>
        <v>#VALUE!</v>
      </c>
      <c r="AI224" s="2"/>
      <c r="AJ224" t="str">
        <f t="shared" si="56"/>
        <v/>
      </c>
      <c r="AK224" t="e">
        <f t="shared" si="57"/>
        <v>#VALUE!</v>
      </c>
      <c r="AL224" s="3"/>
      <c r="AM224" t="str">
        <f t="shared" si="58"/>
        <v/>
      </c>
      <c r="AN224" s="2" t="str">
        <f t="shared" si="59"/>
        <v/>
      </c>
      <c r="AO224" t="e">
        <f>IF(AF224="","",IF(AF224&lt;Settings!$B$8,"ROMI below target",IF(AND(Settings!$B$16&lt;&gt;"",AE224&gt;Settings!$B$16),"CAC above allowable",IF(AND(Settings!$B$10&lt;&gt;"",AG224&lt;Settings!$B$10),"Low MER","OK"))))</f>
        <v>#VALUE!</v>
      </c>
    </row>
    <row r="225" spans="5:41" x14ac:dyDescent="0.3">
      <c r="E225" s="2"/>
      <c r="F225" s="2"/>
      <c r="G225" s="2"/>
      <c r="H225" t="str">
        <f>IF(D225="","",XLOOKUP(D225,FX!$A$7:$A$100,FX!$C$7:$C$100,1))</f>
        <v/>
      </c>
      <c r="I225" s="2" t="str">
        <f t="shared" si="45"/>
        <v/>
      </c>
      <c r="J225" s="2" t="str">
        <f t="shared" si="46"/>
        <v/>
      </c>
      <c r="K225" s="2" t="str">
        <f t="shared" si="47"/>
        <v/>
      </c>
      <c r="N225" s="3">
        <f t="shared" si="48"/>
        <v>0</v>
      </c>
      <c r="O225" s="2">
        <f t="shared" si="49"/>
        <v>0</v>
      </c>
      <c r="Q225" s="2"/>
      <c r="S225" s="2" t="str">
        <f t="shared" si="50"/>
        <v/>
      </c>
      <c r="T225" s="2" t="str">
        <f t="shared" si="51"/>
        <v/>
      </c>
      <c r="U225" s="3"/>
      <c r="V225" s="3"/>
      <c r="Y225" s="2" t="str">
        <f>IF(T225="","",T225*(1-IF(U225="",Settings!$B$7,U225))*(1-IF(V225="",Settings!$B$6,V225)))</f>
        <v/>
      </c>
      <c r="Z225" s="3"/>
      <c r="AA225" s="3"/>
      <c r="AC225" s="2" t="str">
        <f>IF(Y225="","",Y225*IF(Z225="",Settings!$B$4,Z225) + Y225*IF(AA225="",Settings!$B$5,AA225) + R225*IF(AB225="",Settings!$B$6,AB225))</f>
        <v/>
      </c>
      <c r="AD225" s="2" t="str">
        <f t="shared" si="52"/>
        <v/>
      </c>
      <c r="AE225" s="2" t="str">
        <f t="shared" si="53"/>
        <v/>
      </c>
      <c r="AF225" s="3" t="e">
        <f t="shared" si="54"/>
        <v>#VALUE!</v>
      </c>
      <c r="AG225" t="e">
        <f t="shared" si="55"/>
        <v>#VALUE!</v>
      </c>
      <c r="AI225" s="2"/>
      <c r="AJ225" t="str">
        <f t="shared" si="56"/>
        <v/>
      </c>
      <c r="AK225" t="e">
        <f t="shared" si="57"/>
        <v>#VALUE!</v>
      </c>
      <c r="AL225" s="3"/>
      <c r="AM225" t="str">
        <f t="shared" si="58"/>
        <v/>
      </c>
      <c r="AN225" s="2" t="str">
        <f t="shared" si="59"/>
        <v/>
      </c>
      <c r="AO225" t="e">
        <f>IF(AF225="","",IF(AF225&lt;Settings!$B$8,"ROMI below target",IF(AND(Settings!$B$16&lt;&gt;"",AE225&gt;Settings!$B$16),"CAC above allowable",IF(AND(Settings!$B$10&lt;&gt;"",AG225&lt;Settings!$B$10),"Low MER","OK"))))</f>
        <v>#VALUE!</v>
      </c>
    </row>
    <row r="226" spans="5:41" x14ac:dyDescent="0.3">
      <c r="E226" s="2"/>
      <c r="F226" s="2"/>
      <c r="G226" s="2"/>
      <c r="H226" t="str">
        <f>IF(D226="","",XLOOKUP(D226,FX!$A$7:$A$100,FX!$C$7:$C$100,1))</f>
        <v/>
      </c>
      <c r="I226" s="2" t="str">
        <f t="shared" si="45"/>
        <v/>
      </c>
      <c r="J226" s="2" t="str">
        <f t="shared" si="46"/>
        <v/>
      </c>
      <c r="K226" s="2" t="str">
        <f t="shared" si="47"/>
        <v/>
      </c>
      <c r="N226" s="3">
        <f t="shared" si="48"/>
        <v>0</v>
      </c>
      <c r="O226" s="2">
        <f t="shared" si="49"/>
        <v>0</v>
      </c>
      <c r="Q226" s="2"/>
      <c r="S226" s="2" t="str">
        <f t="shared" si="50"/>
        <v/>
      </c>
      <c r="T226" s="2" t="str">
        <f t="shared" si="51"/>
        <v/>
      </c>
      <c r="U226" s="3"/>
      <c r="V226" s="3"/>
      <c r="Y226" s="2" t="str">
        <f>IF(T226="","",T226*(1-IF(U226="",Settings!$B$7,U226))*(1-IF(V226="",Settings!$B$6,V226)))</f>
        <v/>
      </c>
      <c r="Z226" s="3"/>
      <c r="AA226" s="3"/>
      <c r="AC226" s="2" t="str">
        <f>IF(Y226="","",Y226*IF(Z226="",Settings!$B$4,Z226) + Y226*IF(AA226="",Settings!$B$5,AA226) + R226*IF(AB226="",Settings!$B$6,AB226))</f>
        <v/>
      </c>
      <c r="AD226" s="2" t="str">
        <f t="shared" si="52"/>
        <v/>
      </c>
      <c r="AE226" s="2" t="str">
        <f t="shared" si="53"/>
        <v/>
      </c>
      <c r="AF226" s="3" t="e">
        <f t="shared" si="54"/>
        <v>#VALUE!</v>
      </c>
      <c r="AG226" t="e">
        <f t="shared" si="55"/>
        <v>#VALUE!</v>
      </c>
      <c r="AI226" s="2"/>
      <c r="AJ226" t="str">
        <f t="shared" si="56"/>
        <v/>
      </c>
      <c r="AK226" t="e">
        <f t="shared" si="57"/>
        <v>#VALUE!</v>
      </c>
      <c r="AL226" s="3"/>
      <c r="AM226" t="str">
        <f t="shared" si="58"/>
        <v/>
      </c>
      <c r="AN226" s="2" t="str">
        <f t="shared" si="59"/>
        <v/>
      </c>
      <c r="AO226" t="e">
        <f>IF(AF226="","",IF(AF226&lt;Settings!$B$8,"ROMI below target",IF(AND(Settings!$B$16&lt;&gt;"",AE226&gt;Settings!$B$16),"CAC above allowable",IF(AND(Settings!$B$10&lt;&gt;"",AG226&lt;Settings!$B$10),"Low MER","OK"))))</f>
        <v>#VALUE!</v>
      </c>
    </row>
    <row r="227" spans="5:41" x14ac:dyDescent="0.3">
      <c r="E227" s="2"/>
      <c r="F227" s="2"/>
      <c r="G227" s="2"/>
      <c r="H227" t="str">
        <f>IF(D227="","",XLOOKUP(D227,FX!$A$7:$A$100,FX!$C$7:$C$100,1))</f>
        <v/>
      </c>
      <c r="I227" s="2" t="str">
        <f t="shared" si="45"/>
        <v/>
      </c>
      <c r="J227" s="2" t="str">
        <f t="shared" si="46"/>
        <v/>
      </c>
      <c r="K227" s="2" t="str">
        <f t="shared" si="47"/>
        <v/>
      </c>
      <c r="N227" s="3">
        <f t="shared" si="48"/>
        <v>0</v>
      </c>
      <c r="O227" s="2">
        <f t="shared" si="49"/>
        <v>0</v>
      </c>
      <c r="Q227" s="2"/>
      <c r="S227" s="2" t="str">
        <f t="shared" si="50"/>
        <v/>
      </c>
      <c r="T227" s="2" t="str">
        <f t="shared" si="51"/>
        <v/>
      </c>
      <c r="U227" s="3"/>
      <c r="V227" s="3"/>
      <c r="Y227" s="2" t="str">
        <f>IF(T227="","",T227*(1-IF(U227="",Settings!$B$7,U227))*(1-IF(V227="",Settings!$B$6,V227)))</f>
        <v/>
      </c>
      <c r="Z227" s="3"/>
      <c r="AA227" s="3"/>
      <c r="AC227" s="2" t="str">
        <f>IF(Y227="","",Y227*IF(Z227="",Settings!$B$4,Z227) + Y227*IF(AA227="",Settings!$B$5,AA227) + R227*IF(AB227="",Settings!$B$6,AB227))</f>
        <v/>
      </c>
      <c r="AD227" s="2" t="str">
        <f t="shared" si="52"/>
        <v/>
      </c>
      <c r="AE227" s="2" t="str">
        <f t="shared" si="53"/>
        <v/>
      </c>
      <c r="AF227" s="3" t="e">
        <f t="shared" si="54"/>
        <v>#VALUE!</v>
      </c>
      <c r="AG227" t="e">
        <f t="shared" si="55"/>
        <v>#VALUE!</v>
      </c>
      <c r="AI227" s="2"/>
      <c r="AJ227" t="str">
        <f t="shared" si="56"/>
        <v/>
      </c>
      <c r="AK227" t="e">
        <f t="shared" si="57"/>
        <v>#VALUE!</v>
      </c>
      <c r="AL227" s="3"/>
      <c r="AM227" t="str">
        <f t="shared" si="58"/>
        <v/>
      </c>
      <c r="AN227" s="2" t="str">
        <f t="shared" si="59"/>
        <v/>
      </c>
      <c r="AO227" t="e">
        <f>IF(AF227="","",IF(AF227&lt;Settings!$B$8,"ROMI below target",IF(AND(Settings!$B$16&lt;&gt;"",AE227&gt;Settings!$B$16),"CAC above allowable",IF(AND(Settings!$B$10&lt;&gt;"",AG227&lt;Settings!$B$10),"Low MER","OK"))))</f>
        <v>#VALUE!</v>
      </c>
    </row>
    <row r="228" spans="5:41" x14ac:dyDescent="0.3">
      <c r="E228" s="2"/>
      <c r="F228" s="2"/>
      <c r="G228" s="2"/>
      <c r="H228" t="str">
        <f>IF(D228="","",XLOOKUP(D228,FX!$A$7:$A$100,FX!$C$7:$C$100,1))</f>
        <v/>
      </c>
      <c r="I228" s="2" t="str">
        <f t="shared" si="45"/>
        <v/>
      </c>
      <c r="J228" s="2" t="str">
        <f t="shared" si="46"/>
        <v/>
      </c>
      <c r="K228" s="2" t="str">
        <f t="shared" si="47"/>
        <v/>
      </c>
      <c r="N228" s="3">
        <f t="shared" si="48"/>
        <v>0</v>
      </c>
      <c r="O228" s="2">
        <f t="shared" si="49"/>
        <v>0</v>
      </c>
      <c r="Q228" s="2"/>
      <c r="S228" s="2" t="str">
        <f t="shared" si="50"/>
        <v/>
      </c>
      <c r="T228" s="2" t="str">
        <f t="shared" si="51"/>
        <v/>
      </c>
      <c r="U228" s="3"/>
      <c r="V228" s="3"/>
      <c r="Y228" s="2" t="str">
        <f>IF(T228="","",T228*(1-IF(U228="",Settings!$B$7,U228))*(1-IF(V228="",Settings!$B$6,V228)))</f>
        <v/>
      </c>
      <c r="Z228" s="3"/>
      <c r="AA228" s="3"/>
      <c r="AC228" s="2" t="str">
        <f>IF(Y228="","",Y228*IF(Z228="",Settings!$B$4,Z228) + Y228*IF(AA228="",Settings!$B$5,AA228) + R228*IF(AB228="",Settings!$B$6,AB228))</f>
        <v/>
      </c>
      <c r="AD228" s="2" t="str">
        <f t="shared" si="52"/>
        <v/>
      </c>
      <c r="AE228" s="2" t="str">
        <f t="shared" si="53"/>
        <v/>
      </c>
      <c r="AF228" s="3" t="e">
        <f t="shared" si="54"/>
        <v>#VALUE!</v>
      </c>
      <c r="AG228" t="e">
        <f t="shared" si="55"/>
        <v>#VALUE!</v>
      </c>
      <c r="AI228" s="2"/>
      <c r="AJ228" t="str">
        <f t="shared" si="56"/>
        <v/>
      </c>
      <c r="AK228" t="e">
        <f t="shared" si="57"/>
        <v>#VALUE!</v>
      </c>
      <c r="AL228" s="3"/>
      <c r="AM228" t="str">
        <f t="shared" si="58"/>
        <v/>
      </c>
      <c r="AN228" s="2" t="str">
        <f t="shared" si="59"/>
        <v/>
      </c>
      <c r="AO228" t="e">
        <f>IF(AF228="","",IF(AF228&lt;Settings!$B$8,"ROMI below target",IF(AND(Settings!$B$16&lt;&gt;"",AE228&gt;Settings!$B$16),"CAC above allowable",IF(AND(Settings!$B$10&lt;&gt;"",AG228&lt;Settings!$B$10),"Low MER","OK"))))</f>
        <v>#VALUE!</v>
      </c>
    </row>
    <row r="229" spans="5:41" x14ac:dyDescent="0.3">
      <c r="E229" s="2"/>
      <c r="F229" s="2"/>
      <c r="G229" s="2"/>
      <c r="H229" t="str">
        <f>IF(D229="","",XLOOKUP(D229,FX!$A$7:$A$100,FX!$C$7:$C$100,1))</f>
        <v/>
      </c>
      <c r="I229" s="2" t="str">
        <f t="shared" si="45"/>
        <v/>
      </c>
      <c r="J229" s="2" t="str">
        <f t="shared" si="46"/>
        <v/>
      </c>
      <c r="K229" s="2" t="str">
        <f t="shared" si="47"/>
        <v/>
      </c>
      <c r="N229" s="3">
        <f t="shared" si="48"/>
        <v>0</v>
      </c>
      <c r="O229" s="2">
        <f t="shared" si="49"/>
        <v>0</v>
      </c>
      <c r="Q229" s="2"/>
      <c r="S229" s="2" t="str">
        <f t="shared" si="50"/>
        <v/>
      </c>
      <c r="T229" s="2" t="str">
        <f t="shared" si="51"/>
        <v/>
      </c>
      <c r="U229" s="3"/>
      <c r="V229" s="3"/>
      <c r="Y229" s="2" t="str">
        <f>IF(T229="","",T229*(1-IF(U229="",Settings!$B$7,U229))*(1-IF(V229="",Settings!$B$6,V229)))</f>
        <v/>
      </c>
      <c r="Z229" s="3"/>
      <c r="AA229" s="3"/>
      <c r="AC229" s="2" t="str">
        <f>IF(Y229="","",Y229*IF(Z229="",Settings!$B$4,Z229) + Y229*IF(AA229="",Settings!$B$5,AA229) + R229*IF(AB229="",Settings!$B$6,AB229))</f>
        <v/>
      </c>
      <c r="AD229" s="2" t="str">
        <f t="shared" si="52"/>
        <v/>
      </c>
      <c r="AE229" s="2" t="str">
        <f t="shared" si="53"/>
        <v/>
      </c>
      <c r="AF229" s="3" t="e">
        <f t="shared" si="54"/>
        <v>#VALUE!</v>
      </c>
      <c r="AG229" t="e">
        <f t="shared" si="55"/>
        <v>#VALUE!</v>
      </c>
      <c r="AI229" s="2"/>
      <c r="AJ229" t="str">
        <f t="shared" si="56"/>
        <v/>
      </c>
      <c r="AK229" t="e">
        <f t="shared" si="57"/>
        <v>#VALUE!</v>
      </c>
      <c r="AL229" s="3"/>
      <c r="AM229" t="str">
        <f t="shared" si="58"/>
        <v/>
      </c>
      <c r="AN229" s="2" t="str">
        <f t="shared" si="59"/>
        <v/>
      </c>
      <c r="AO229" t="e">
        <f>IF(AF229="","",IF(AF229&lt;Settings!$B$8,"ROMI below target",IF(AND(Settings!$B$16&lt;&gt;"",AE229&gt;Settings!$B$16),"CAC above allowable",IF(AND(Settings!$B$10&lt;&gt;"",AG229&lt;Settings!$B$10),"Low MER","OK"))))</f>
        <v>#VALUE!</v>
      </c>
    </row>
    <row r="230" spans="5:41" x14ac:dyDescent="0.3">
      <c r="E230" s="2"/>
      <c r="F230" s="2"/>
      <c r="G230" s="2"/>
      <c r="H230" t="str">
        <f>IF(D230="","",XLOOKUP(D230,FX!$A$7:$A$100,FX!$C$7:$C$100,1))</f>
        <v/>
      </c>
      <c r="I230" s="2" t="str">
        <f t="shared" si="45"/>
        <v/>
      </c>
      <c r="J230" s="2" t="str">
        <f t="shared" si="46"/>
        <v/>
      </c>
      <c r="K230" s="2" t="str">
        <f t="shared" si="47"/>
        <v/>
      </c>
      <c r="N230" s="3">
        <f t="shared" si="48"/>
        <v>0</v>
      </c>
      <c r="O230" s="2">
        <f t="shared" si="49"/>
        <v>0</v>
      </c>
      <c r="Q230" s="2"/>
      <c r="S230" s="2" t="str">
        <f t="shared" si="50"/>
        <v/>
      </c>
      <c r="T230" s="2" t="str">
        <f t="shared" si="51"/>
        <v/>
      </c>
      <c r="U230" s="3"/>
      <c r="V230" s="3"/>
      <c r="Y230" s="2" t="str">
        <f>IF(T230="","",T230*(1-IF(U230="",Settings!$B$7,U230))*(1-IF(V230="",Settings!$B$6,V230)))</f>
        <v/>
      </c>
      <c r="Z230" s="3"/>
      <c r="AA230" s="3"/>
      <c r="AC230" s="2" t="str">
        <f>IF(Y230="","",Y230*IF(Z230="",Settings!$B$4,Z230) + Y230*IF(AA230="",Settings!$B$5,AA230) + R230*IF(AB230="",Settings!$B$6,AB230))</f>
        <v/>
      </c>
      <c r="AD230" s="2" t="str">
        <f t="shared" si="52"/>
        <v/>
      </c>
      <c r="AE230" s="2" t="str">
        <f t="shared" si="53"/>
        <v/>
      </c>
      <c r="AF230" s="3" t="e">
        <f t="shared" si="54"/>
        <v>#VALUE!</v>
      </c>
      <c r="AG230" t="e">
        <f t="shared" si="55"/>
        <v>#VALUE!</v>
      </c>
      <c r="AI230" s="2"/>
      <c r="AJ230" t="str">
        <f t="shared" si="56"/>
        <v/>
      </c>
      <c r="AK230" t="e">
        <f t="shared" si="57"/>
        <v>#VALUE!</v>
      </c>
      <c r="AL230" s="3"/>
      <c r="AM230" t="str">
        <f t="shared" si="58"/>
        <v/>
      </c>
      <c r="AN230" s="2" t="str">
        <f t="shared" si="59"/>
        <v/>
      </c>
      <c r="AO230" t="e">
        <f>IF(AF230="","",IF(AF230&lt;Settings!$B$8,"ROMI below target",IF(AND(Settings!$B$16&lt;&gt;"",AE230&gt;Settings!$B$16),"CAC above allowable",IF(AND(Settings!$B$10&lt;&gt;"",AG230&lt;Settings!$B$10),"Low MER","OK"))))</f>
        <v>#VALUE!</v>
      </c>
    </row>
    <row r="231" spans="5:41" x14ac:dyDescent="0.3">
      <c r="E231" s="2"/>
      <c r="F231" s="2"/>
      <c r="G231" s="2"/>
      <c r="H231" t="str">
        <f>IF(D231="","",XLOOKUP(D231,FX!$A$7:$A$100,FX!$C$7:$C$100,1))</f>
        <v/>
      </c>
      <c r="I231" s="2" t="str">
        <f t="shared" si="45"/>
        <v/>
      </c>
      <c r="J231" s="2" t="str">
        <f t="shared" si="46"/>
        <v/>
      </c>
      <c r="K231" s="2" t="str">
        <f t="shared" si="47"/>
        <v/>
      </c>
      <c r="N231" s="3">
        <f t="shared" si="48"/>
        <v>0</v>
      </c>
      <c r="O231" s="2">
        <f t="shared" si="49"/>
        <v>0</v>
      </c>
      <c r="Q231" s="2"/>
      <c r="S231" s="2" t="str">
        <f t="shared" si="50"/>
        <v/>
      </c>
      <c r="T231" s="2" t="str">
        <f t="shared" si="51"/>
        <v/>
      </c>
      <c r="U231" s="3"/>
      <c r="V231" s="3"/>
      <c r="Y231" s="2" t="str">
        <f>IF(T231="","",T231*(1-IF(U231="",Settings!$B$7,U231))*(1-IF(V231="",Settings!$B$6,V231)))</f>
        <v/>
      </c>
      <c r="Z231" s="3"/>
      <c r="AA231" s="3"/>
      <c r="AC231" s="2" t="str">
        <f>IF(Y231="","",Y231*IF(Z231="",Settings!$B$4,Z231) + Y231*IF(AA231="",Settings!$B$5,AA231) + R231*IF(AB231="",Settings!$B$6,AB231))</f>
        <v/>
      </c>
      <c r="AD231" s="2" t="str">
        <f t="shared" si="52"/>
        <v/>
      </c>
      <c r="AE231" s="2" t="str">
        <f t="shared" si="53"/>
        <v/>
      </c>
      <c r="AF231" s="3" t="e">
        <f t="shared" si="54"/>
        <v>#VALUE!</v>
      </c>
      <c r="AG231" t="e">
        <f t="shared" si="55"/>
        <v>#VALUE!</v>
      </c>
      <c r="AI231" s="2"/>
      <c r="AJ231" t="str">
        <f t="shared" si="56"/>
        <v/>
      </c>
      <c r="AK231" t="e">
        <f t="shared" si="57"/>
        <v>#VALUE!</v>
      </c>
      <c r="AL231" s="3"/>
      <c r="AM231" t="str">
        <f t="shared" si="58"/>
        <v/>
      </c>
      <c r="AN231" s="2" t="str">
        <f t="shared" si="59"/>
        <v/>
      </c>
      <c r="AO231" t="e">
        <f>IF(AF231="","",IF(AF231&lt;Settings!$B$8,"ROMI below target",IF(AND(Settings!$B$16&lt;&gt;"",AE231&gt;Settings!$B$16),"CAC above allowable",IF(AND(Settings!$B$10&lt;&gt;"",AG231&lt;Settings!$B$10),"Low MER","OK"))))</f>
        <v>#VALUE!</v>
      </c>
    </row>
    <row r="232" spans="5:41" x14ac:dyDescent="0.3">
      <c r="E232" s="2"/>
      <c r="F232" s="2"/>
      <c r="G232" s="2"/>
      <c r="H232" t="str">
        <f>IF(D232="","",XLOOKUP(D232,FX!$A$7:$A$100,FX!$C$7:$C$100,1))</f>
        <v/>
      </c>
      <c r="I232" s="2" t="str">
        <f t="shared" si="45"/>
        <v/>
      </c>
      <c r="J232" s="2" t="str">
        <f t="shared" si="46"/>
        <v/>
      </c>
      <c r="K232" s="2" t="str">
        <f t="shared" si="47"/>
        <v/>
      </c>
      <c r="N232" s="3">
        <f t="shared" si="48"/>
        <v>0</v>
      </c>
      <c r="O232" s="2">
        <f t="shared" si="49"/>
        <v>0</v>
      </c>
      <c r="Q232" s="2"/>
      <c r="S232" s="2" t="str">
        <f t="shared" si="50"/>
        <v/>
      </c>
      <c r="T232" s="2" t="str">
        <f t="shared" si="51"/>
        <v/>
      </c>
      <c r="U232" s="3"/>
      <c r="V232" s="3"/>
      <c r="Y232" s="2" t="str">
        <f>IF(T232="","",T232*(1-IF(U232="",Settings!$B$7,U232))*(1-IF(V232="",Settings!$B$6,V232)))</f>
        <v/>
      </c>
      <c r="Z232" s="3"/>
      <c r="AA232" s="3"/>
      <c r="AC232" s="2" t="str">
        <f>IF(Y232="","",Y232*IF(Z232="",Settings!$B$4,Z232) + Y232*IF(AA232="",Settings!$B$5,AA232) + R232*IF(AB232="",Settings!$B$6,AB232))</f>
        <v/>
      </c>
      <c r="AD232" s="2" t="str">
        <f t="shared" si="52"/>
        <v/>
      </c>
      <c r="AE232" s="2" t="str">
        <f t="shared" si="53"/>
        <v/>
      </c>
      <c r="AF232" s="3" t="e">
        <f t="shared" si="54"/>
        <v>#VALUE!</v>
      </c>
      <c r="AG232" t="e">
        <f t="shared" si="55"/>
        <v>#VALUE!</v>
      </c>
      <c r="AI232" s="2"/>
      <c r="AJ232" t="str">
        <f t="shared" si="56"/>
        <v/>
      </c>
      <c r="AK232" t="e">
        <f t="shared" si="57"/>
        <v>#VALUE!</v>
      </c>
      <c r="AL232" s="3"/>
      <c r="AM232" t="str">
        <f t="shared" si="58"/>
        <v/>
      </c>
      <c r="AN232" s="2" t="str">
        <f t="shared" si="59"/>
        <v/>
      </c>
      <c r="AO232" t="e">
        <f>IF(AF232="","",IF(AF232&lt;Settings!$B$8,"ROMI below target",IF(AND(Settings!$B$16&lt;&gt;"",AE232&gt;Settings!$B$16),"CAC above allowable",IF(AND(Settings!$B$10&lt;&gt;"",AG232&lt;Settings!$B$10),"Low MER","OK"))))</f>
        <v>#VALUE!</v>
      </c>
    </row>
    <row r="233" spans="5:41" x14ac:dyDescent="0.3">
      <c r="E233" s="2"/>
      <c r="F233" s="2"/>
      <c r="G233" s="2"/>
      <c r="H233" t="str">
        <f>IF(D233="","",XLOOKUP(D233,FX!$A$7:$A$100,FX!$C$7:$C$100,1))</f>
        <v/>
      </c>
      <c r="I233" s="2" t="str">
        <f t="shared" si="45"/>
        <v/>
      </c>
      <c r="J233" s="2" t="str">
        <f t="shared" si="46"/>
        <v/>
      </c>
      <c r="K233" s="2" t="str">
        <f t="shared" si="47"/>
        <v/>
      </c>
      <c r="N233" s="3">
        <f t="shared" si="48"/>
        <v>0</v>
      </c>
      <c r="O233" s="2">
        <f t="shared" si="49"/>
        <v>0</v>
      </c>
      <c r="Q233" s="2"/>
      <c r="S233" s="2" t="str">
        <f t="shared" si="50"/>
        <v/>
      </c>
      <c r="T233" s="2" t="str">
        <f t="shared" si="51"/>
        <v/>
      </c>
      <c r="U233" s="3"/>
      <c r="V233" s="3"/>
      <c r="Y233" s="2" t="str">
        <f>IF(T233="","",T233*(1-IF(U233="",Settings!$B$7,U233))*(1-IF(V233="",Settings!$B$6,V233)))</f>
        <v/>
      </c>
      <c r="Z233" s="3"/>
      <c r="AA233" s="3"/>
      <c r="AC233" s="2" t="str">
        <f>IF(Y233="","",Y233*IF(Z233="",Settings!$B$4,Z233) + Y233*IF(AA233="",Settings!$B$5,AA233) + R233*IF(AB233="",Settings!$B$6,AB233))</f>
        <v/>
      </c>
      <c r="AD233" s="2" t="str">
        <f t="shared" si="52"/>
        <v/>
      </c>
      <c r="AE233" s="2" t="str">
        <f t="shared" si="53"/>
        <v/>
      </c>
      <c r="AF233" s="3" t="e">
        <f t="shared" si="54"/>
        <v>#VALUE!</v>
      </c>
      <c r="AG233" t="e">
        <f t="shared" si="55"/>
        <v>#VALUE!</v>
      </c>
      <c r="AI233" s="2"/>
      <c r="AJ233" t="str">
        <f t="shared" si="56"/>
        <v/>
      </c>
      <c r="AK233" t="e">
        <f t="shared" si="57"/>
        <v>#VALUE!</v>
      </c>
      <c r="AL233" s="3"/>
      <c r="AM233" t="str">
        <f t="shared" si="58"/>
        <v/>
      </c>
      <c r="AN233" s="2" t="str">
        <f t="shared" si="59"/>
        <v/>
      </c>
      <c r="AO233" t="e">
        <f>IF(AF233="","",IF(AF233&lt;Settings!$B$8,"ROMI below target",IF(AND(Settings!$B$16&lt;&gt;"",AE233&gt;Settings!$B$16),"CAC above allowable",IF(AND(Settings!$B$10&lt;&gt;"",AG233&lt;Settings!$B$10),"Low MER","OK"))))</f>
        <v>#VALUE!</v>
      </c>
    </row>
    <row r="234" spans="5:41" x14ac:dyDescent="0.3">
      <c r="E234" s="2"/>
      <c r="F234" s="2"/>
      <c r="G234" s="2"/>
      <c r="H234" t="str">
        <f>IF(D234="","",XLOOKUP(D234,FX!$A$7:$A$100,FX!$C$7:$C$100,1))</f>
        <v/>
      </c>
      <c r="I234" s="2" t="str">
        <f t="shared" si="45"/>
        <v/>
      </c>
      <c r="J234" s="2" t="str">
        <f t="shared" si="46"/>
        <v/>
      </c>
      <c r="K234" s="2" t="str">
        <f t="shared" si="47"/>
        <v/>
      </c>
      <c r="N234" s="3">
        <f t="shared" si="48"/>
        <v>0</v>
      </c>
      <c r="O234" s="2">
        <f t="shared" si="49"/>
        <v>0</v>
      </c>
      <c r="Q234" s="2"/>
      <c r="S234" s="2" t="str">
        <f t="shared" si="50"/>
        <v/>
      </c>
      <c r="T234" s="2" t="str">
        <f t="shared" si="51"/>
        <v/>
      </c>
      <c r="U234" s="3"/>
      <c r="V234" s="3"/>
      <c r="Y234" s="2" t="str">
        <f>IF(T234="","",T234*(1-IF(U234="",Settings!$B$7,U234))*(1-IF(V234="",Settings!$B$6,V234)))</f>
        <v/>
      </c>
      <c r="Z234" s="3"/>
      <c r="AA234" s="3"/>
      <c r="AC234" s="2" t="str">
        <f>IF(Y234="","",Y234*IF(Z234="",Settings!$B$4,Z234) + Y234*IF(AA234="",Settings!$B$5,AA234) + R234*IF(AB234="",Settings!$B$6,AB234))</f>
        <v/>
      </c>
      <c r="AD234" s="2" t="str">
        <f t="shared" si="52"/>
        <v/>
      </c>
      <c r="AE234" s="2" t="str">
        <f t="shared" si="53"/>
        <v/>
      </c>
      <c r="AF234" s="3" t="e">
        <f t="shared" si="54"/>
        <v>#VALUE!</v>
      </c>
      <c r="AG234" t="e">
        <f t="shared" si="55"/>
        <v>#VALUE!</v>
      </c>
      <c r="AI234" s="2"/>
      <c r="AJ234" t="str">
        <f t="shared" si="56"/>
        <v/>
      </c>
      <c r="AK234" t="e">
        <f t="shared" si="57"/>
        <v>#VALUE!</v>
      </c>
      <c r="AL234" s="3"/>
      <c r="AM234" t="str">
        <f t="shared" si="58"/>
        <v/>
      </c>
      <c r="AN234" s="2" t="str">
        <f t="shared" si="59"/>
        <v/>
      </c>
      <c r="AO234" t="e">
        <f>IF(AF234="","",IF(AF234&lt;Settings!$B$8,"ROMI below target",IF(AND(Settings!$B$16&lt;&gt;"",AE234&gt;Settings!$B$16),"CAC above allowable",IF(AND(Settings!$B$10&lt;&gt;"",AG234&lt;Settings!$B$10),"Low MER","OK"))))</f>
        <v>#VALUE!</v>
      </c>
    </row>
    <row r="235" spans="5:41" x14ac:dyDescent="0.3">
      <c r="E235" s="2"/>
      <c r="F235" s="2"/>
      <c r="G235" s="2"/>
      <c r="H235" t="str">
        <f>IF(D235="","",XLOOKUP(D235,FX!$A$7:$A$100,FX!$C$7:$C$100,1))</f>
        <v/>
      </c>
      <c r="I235" s="2" t="str">
        <f t="shared" si="45"/>
        <v/>
      </c>
      <c r="J235" s="2" t="str">
        <f t="shared" si="46"/>
        <v/>
      </c>
      <c r="K235" s="2" t="str">
        <f t="shared" si="47"/>
        <v/>
      </c>
      <c r="N235" s="3">
        <f t="shared" si="48"/>
        <v>0</v>
      </c>
      <c r="O235" s="2">
        <f t="shared" si="49"/>
        <v>0</v>
      </c>
      <c r="Q235" s="2"/>
      <c r="S235" s="2" t="str">
        <f t="shared" si="50"/>
        <v/>
      </c>
      <c r="T235" s="2" t="str">
        <f t="shared" si="51"/>
        <v/>
      </c>
      <c r="U235" s="3"/>
      <c r="V235" s="3"/>
      <c r="Y235" s="2" t="str">
        <f>IF(T235="","",T235*(1-IF(U235="",Settings!$B$7,U235))*(1-IF(V235="",Settings!$B$6,V235)))</f>
        <v/>
      </c>
      <c r="Z235" s="3"/>
      <c r="AA235" s="3"/>
      <c r="AC235" s="2" t="str">
        <f>IF(Y235="","",Y235*IF(Z235="",Settings!$B$4,Z235) + Y235*IF(AA235="",Settings!$B$5,AA235) + R235*IF(AB235="",Settings!$B$6,AB235))</f>
        <v/>
      </c>
      <c r="AD235" s="2" t="str">
        <f t="shared" si="52"/>
        <v/>
      </c>
      <c r="AE235" s="2" t="str">
        <f t="shared" si="53"/>
        <v/>
      </c>
      <c r="AF235" s="3" t="e">
        <f t="shared" si="54"/>
        <v>#VALUE!</v>
      </c>
      <c r="AG235" t="e">
        <f t="shared" si="55"/>
        <v>#VALUE!</v>
      </c>
      <c r="AI235" s="2"/>
      <c r="AJ235" t="str">
        <f t="shared" si="56"/>
        <v/>
      </c>
      <c r="AK235" t="e">
        <f t="shared" si="57"/>
        <v>#VALUE!</v>
      </c>
      <c r="AL235" s="3"/>
      <c r="AM235" t="str">
        <f t="shared" si="58"/>
        <v/>
      </c>
      <c r="AN235" s="2" t="str">
        <f t="shared" si="59"/>
        <v/>
      </c>
      <c r="AO235" t="e">
        <f>IF(AF235="","",IF(AF235&lt;Settings!$B$8,"ROMI below target",IF(AND(Settings!$B$16&lt;&gt;"",AE235&gt;Settings!$B$16),"CAC above allowable",IF(AND(Settings!$B$10&lt;&gt;"",AG235&lt;Settings!$B$10),"Low MER","OK"))))</f>
        <v>#VALUE!</v>
      </c>
    </row>
    <row r="236" spans="5:41" x14ac:dyDescent="0.3">
      <c r="E236" s="2"/>
      <c r="F236" s="2"/>
      <c r="G236" s="2"/>
      <c r="H236" t="str">
        <f>IF(D236="","",XLOOKUP(D236,FX!$A$7:$A$100,FX!$C$7:$C$100,1))</f>
        <v/>
      </c>
      <c r="I236" s="2" t="str">
        <f t="shared" si="45"/>
        <v/>
      </c>
      <c r="J236" s="2" t="str">
        <f t="shared" si="46"/>
        <v/>
      </c>
      <c r="K236" s="2" t="str">
        <f t="shared" si="47"/>
        <v/>
      </c>
      <c r="N236" s="3">
        <f t="shared" si="48"/>
        <v>0</v>
      </c>
      <c r="O236" s="2">
        <f t="shared" si="49"/>
        <v>0</v>
      </c>
      <c r="Q236" s="2"/>
      <c r="S236" s="2" t="str">
        <f t="shared" si="50"/>
        <v/>
      </c>
      <c r="T236" s="2" t="str">
        <f t="shared" si="51"/>
        <v/>
      </c>
      <c r="U236" s="3"/>
      <c r="V236" s="3"/>
      <c r="Y236" s="2" t="str">
        <f>IF(T236="","",T236*(1-IF(U236="",Settings!$B$7,U236))*(1-IF(V236="",Settings!$B$6,V236)))</f>
        <v/>
      </c>
      <c r="Z236" s="3"/>
      <c r="AA236" s="3"/>
      <c r="AC236" s="2" t="str">
        <f>IF(Y236="","",Y236*IF(Z236="",Settings!$B$4,Z236) + Y236*IF(AA236="",Settings!$B$5,AA236) + R236*IF(AB236="",Settings!$B$6,AB236))</f>
        <v/>
      </c>
      <c r="AD236" s="2" t="str">
        <f t="shared" si="52"/>
        <v/>
      </c>
      <c r="AE236" s="2" t="str">
        <f t="shared" si="53"/>
        <v/>
      </c>
      <c r="AF236" s="3" t="e">
        <f t="shared" si="54"/>
        <v>#VALUE!</v>
      </c>
      <c r="AG236" t="e">
        <f t="shared" si="55"/>
        <v>#VALUE!</v>
      </c>
      <c r="AI236" s="2"/>
      <c r="AJ236" t="str">
        <f t="shared" si="56"/>
        <v/>
      </c>
      <c r="AK236" t="e">
        <f t="shared" si="57"/>
        <v>#VALUE!</v>
      </c>
      <c r="AL236" s="3"/>
      <c r="AM236" t="str">
        <f t="shared" si="58"/>
        <v/>
      </c>
      <c r="AN236" s="2" t="str">
        <f t="shared" si="59"/>
        <v/>
      </c>
      <c r="AO236" t="e">
        <f>IF(AF236="","",IF(AF236&lt;Settings!$B$8,"ROMI below target",IF(AND(Settings!$B$16&lt;&gt;"",AE236&gt;Settings!$B$16),"CAC above allowable",IF(AND(Settings!$B$10&lt;&gt;"",AG236&lt;Settings!$B$10),"Low MER","OK"))))</f>
        <v>#VALUE!</v>
      </c>
    </row>
    <row r="237" spans="5:41" x14ac:dyDescent="0.3">
      <c r="E237" s="2"/>
      <c r="F237" s="2"/>
      <c r="G237" s="2"/>
      <c r="H237" t="str">
        <f>IF(D237="","",XLOOKUP(D237,FX!$A$7:$A$100,FX!$C$7:$C$100,1))</f>
        <v/>
      </c>
      <c r="I237" s="2" t="str">
        <f t="shared" si="45"/>
        <v/>
      </c>
      <c r="J237" s="2" t="str">
        <f t="shared" si="46"/>
        <v/>
      </c>
      <c r="K237" s="2" t="str">
        <f t="shared" si="47"/>
        <v/>
      </c>
      <c r="N237" s="3">
        <f t="shared" si="48"/>
        <v>0</v>
      </c>
      <c r="O237" s="2">
        <f t="shared" si="49"/>
        <v>0</v>
      </c>
      <c r="Q237" s="2"/>
      <c r="S237" s="2" t="str">
        <f t="shared" si="50"/>
        <v/>
      </c>
      <c r="T237" s="2" t="str">
        <f t="shared" si="51"/>
        <v/>
      </c>
      <c r="U237" s="3"/>
      <c r="V237" s="3"/>
      <c r="Y237" s="2" t="str">
        <f>IF(T237="","",T237*(1-IF(U237="",Settings!$B$7,U237))*(1-IF(V237="",Settings!$B$6,V237)))</f>
        <v/>
      </c>
      <c r="Z237" s="3"/>
      <c r="AA237" s="3"/>
      <c r="AC237" s="2" t="str">
        <f>IF(Y237="","",Y237*IF(Z237="",Settings!$B$4,Z237) + Y237*IF(AA237="",Settings!$B$5,AA237) + R237*IF(AB237="",Settings!$B$6,AB237))</f>
        <v/>
      </c>
      <c r="AD237" s="2" t="str">
        <f t="shared" si="52"/>
        <v/>
      </c>
      <c r="AE237" s="2" t="str">
        <f t="shared" si="53"/>
        <v/>
      </c>
      <c r="AF237" s="3" t="e">
        <f t="shared" si="54"/>
        <v>#VALUE!</v>
      </c>
      <c r="AG237" t="e">
        <f t="shared" si="55"/>
        <v>#VALUE!</v>
      </c>
      <c r="AI237" s="2"/>
      <c r="AJ237" t="str">
        <f t="shared" si="56"/>
        <v/>
      </c>
      <c r="AK237" t="e">
        <f t="shared" si="57"/>
        <v>#VALUE!</v>
      </c>
      <c r="AL237" s="3"/>
      <c r="AM237" t="str">
        <f t="shared" si="58"/>
        <v/>
      </c>
      <c r="AN237" s="2" t="str">
        <f t="shared" si="59"/>
        <v/>
      </c>
      <c r="AO237" t="e">
        <f>IF(AF237="","",IF(AF237&lt;Settings!$B$8,"ROMI below target",IF(AND(Settings!$B$16&lt;&gt;"",AE237&gt;Settings!$B$16),"CAC above allowable",IF(AND(Settings!$B$10&lt;&gt;"",AG237&lt;Settings!$B$10),"Low MER","OK"))))</f>
        <v>#VALUE!</v>
      </c>
    </row>
    <row r="238" spans="5:41" x14ac:dyDescent="0.3">
      <c r="E238" s="2"/>
      <c r="F238" s="2"/>
      <c r="G238" s="2"/>
      <c r="H238" t="str">
        <f>IF(D238="","",XLOOKUP(D238,FX!$A$7:$A$100,FX!$C$7:$C$100,1))</f>
        <v/>
      </c>
      <c r="I238" s="2" t="str">
        <f t="shared" si="45"/>
        <v/>
      </c>
      <c r="J238" s="2" t="str">
        <f t="shared" si="46"/>
        <v/>
      </c>
      <c r="K238" s="2" t="str">
        <f t="shared" si="47"/>
        <v/>
      </c>
      <c r="N238" s="3">
        <f t="shared" si="48"/>
        <v>0</v>
      </c>
      <c r="O238" s="2">
        <f t="shared" si="49"/>
        <v>0</v>
      </c>
      <c r="Q238" s="2"/>
      <c r="S238" s="2" t="str">
        <f t="shared" si="50"/>
        <v/>
      </c>
      <c r="T238" s="2" t="str">
        <f t="shared" si="51"/>
        <v/>
      </c>
      <c r="U238" s="3"/>
      <c r="V238" s="3"/>
      <c r="Y238" s="2" t="str">
        <f>IF(T238="","",T238*(1-IF(U238="",Settings!$B$7,U238))*(1-IF(V238="",Settings!$B$6,V238)))</f>
        <v/>
      </c>
      <c r="Z238" s="3"/>
      <c r="AA238" s="3"/>
      <c r="AC238" s="2" t="str">
        <f>IF(Y238="","",Y238*IF(Z238="",Settings!$B$4,Z238) + Y238*IF(AA238="",Settings!$B$5,AA238) + R238*IF(AB238="",Settings!$B$6,AB238))</f>
        <v/>
      </c>
      <c r="AD238" s="2" t="str">
        <f t="shared" si="52"/>
        <v/>
      </c>
      <c r="AE238" s="2" t="str">
        <f t="shared" si="53"/>
        <v/>
      </c>
      <c r="AF238" s="3" t="e">
        <f t="shared" si="54"/>
        <v>#VALUE!</v>
      </c>
      <c r="AG238" t="e">
        <f t="shared" si="55"/>
        <v>#VALUE!</v>
      </c>
      <c r="AI238" s="2"/>
      <c r="AJ238" t="str">
        <f t="shared" si="56"/>
        <v/>
      </c>
      <c r="AK238" t="e">
        <f t="shared" si="57"/>
        <v>#VALUE!</v>
      </c>
      <c r="AL238" s="3"/>
      <c r="AM238" t="str">
        <f t="shared" si="58"/>
        <v/>
      </c>
      <c r="AN238" s="2" t="str">
        <f t="shared" si="59"/>
        <v/>
      </c>
      <c r="AO238" t="e">
        <f>IF(AF238="","",IF(AF238&lt;Settings!$B$8,"ROMI below target",IF(AND(Settings!$B$16&lt;&gt;"",AE238&gt;Settings!$B$16),"CAC above allowable",IF(AND(Settings!$B$10&lt;&gt;"",AG238&lt;Settings!$B$10),"Low MER","OK"))))</f>
        <v>#VALUE!</v>
      </c>
    </row>
    <row r="239" spans="5:41" x14ac:dyDescent="0.3">
      <c r="E239" s="2"/>
      <c r="F239" s="2"/>
      <c r="G239" s="2"/>
      <c r="H239" t="str">
        <f>IF(D239="","",XLOOKUP(D239,FX!$A$7:$A$100,FX!$C$7:$C$100,1))</f>
        <v/>
      </c>
      <c r="I239" s="2" t="str">
        <f t="shared" si="45"/>
        <v/>
      </c>
      <c r="J239" s="2" t="str">
        <f t="shared" si="46"/>
        <v/>
      </c>
      <c r="K239" s="2" t="str">
        <f t="shared" si="47"/>
        <v/>
      </c>
      <c r="N239" s="3">
        <f t="shared" si="48"/>
        <v>0</v>
      </c>
      <c r="O239" s="2">
        <f t="shared" si="49"/>
        <v>0</v>
      </c>
      <c r="Q239" s="2"/>
      <c r="S239" s="2" t="str">
        <f t="shared" si="50"/>
        <v/>
      </c>
      <c r="T239" s="2" t="str">
        <f t="shared" si="51"/>
        <v/>
      </c>
      <c r="U239" s="3"/>
      <c r="V239" s="3"/>
      <c r="Y239" s="2" t="str">
        <f>IF(T239="","",T239*(1-IF(U239="",Settings!$B$7,U239))*(1-IF(V239="",Settings!$B$6,V239)))</f>
        <v/>
      </c>
      <c r="Z239" s="3"/>
      <c r="AA239" s="3"/>
      <c r="AC239" s="2" t="str">
        <f>IF(Y239="","",Y239*IF(Z239="",Settings!$B$4,Z239) + Y239*IF(AA239="",Settings!$B$5,AA239) + R239*IF(AB239="",Settings!$B$6,AB239))</f>
        <v/>
      </c>
      <c r="AD239" s="2" t="str">
        <f t="shared" si="52"/>
        <v/>
      </c>
      <c r="AE239" s="2" t="str">
        <f t="shared" si="53"/>
        <v/>
      </c>
      <c r="AF239" s="3" t="e">
        <f t="shared" si="54"/>
        <v>#VALUE!</v>
      </c>
      <c r="AG239" t="e">
        <f t="shared" si="55"/>
        <v>#VALUE!</v>
      </c>
      <c r="AI239" s="2"/>
      <c r="AJ239" t="str">
        <f t="shared" si="56"/>
        <v/>
      </c>
      <c r="AK239" t="e">
        <f t="shared" si="57"/>
        <v>#VALUE!</v>
      </c>
      <c r="AL239" s="3"/>
      <c r="AM239" t="str">
        <f t="shared" si="58"/>
        <v/>
      </c>
      <c r="AN239" s="2" t="str">
        <f t="shared" si="59"/>
        <v/>
      </c>
      <c r="AO239" t="e">
        <f>IF(AF239="","",IF(AF239&lt;Settings!$B$8,"ROMI below target",IF(AND(Settings!$B$16&lt;&gt;"",AE239&gt;Settings!$B$16),"CAC above allowable",IF(AND(Settings!$B$10&lt;&gt;"",AG239&lt;Settings!$B$10),"Low MER","OK"))))</f>
        <v>#VALUE!</v>
      </c>
    </row>
    <row r="240" spans="5:41" x14ac:dyDescent="0.3">
      <c r="E240" s="2"/>
      <c r="F240" s="2"/>
      <c r="G240" s="2"/>
      <c r="H240" t="str">
        <f>IF(D240="","",XLOOKUP(D240,FX!$A$7:$A$100,FX!$C$7:$C$100,1))</f>
        <v/>
      </c>
      <c r="I240" s="2" t="str">
        <f t="shared" si="45"/>
        <v/>
      </c>
      <c r="J240" s="2" t="str">
        <f t="shared" si="46"/>
        <v/>
      </c>
      <c r="K240" s="2" t="str">
        <f t="shared" si="47"/>
        <v/>
      </c>
      <c r="N240" s="3">
        <f t="shared" si="48"/>
        <v>0</v>
      </c>
      <c r="O240" s="2">
        <f t="shared" si="49"/>
        <v>0</v>
      </c>
      <c r="Q240" s="2"/>
      <c r="S240" s="2" t="str">
        <f t="shared" si="50"/>
        <v/>
      </c>
      <c r="T240" s="2" t="str">
        <f t="shared" si="51"/>
        <v/>
      </c>
      <c r="U240" s="3"/>
      <c r="V240" s="3"/>
      <c r="Y240" s="2" t="str">
        <f>IF(T240="","",T240*(1-IF(U240="",Settings!$B$7,U240))*(1-IF(V240="",Settings!$B$6,V240)))</f>
        <v/>
      </c>
      <c r="Z240" s="3"/>
      <c r="AA240" s="3"/>
      <c r="AC240" s="2" t="str">
        <f>IF(Y240="","",Y240*IF(Z240="",Settings!$B$4,Z240) + Y240*IF(AA240="",Settings!$B$5,AA240) + R240*IF(AB240="",Settings!$B$6,AB240))</f>
        <v/>
      </c>
      <c r="AD240" s="2" t="str">
        <f t="shared" si="52"/>
        <v/>
      </c>
      <c r="AE240" s="2" t="str">
        <f t="shared" si="53"/>
        <v/>
      </c>
      <c r="AF240" s="3" t="e">
        <f t="shared" si="54"/>
        <v>#VALUE!</v>
      </c>
      <c r="AG240" t="e">
        <f t="shared" si="55"/>
        <v>#VALUE!</v>
      </c>
      <c r="AI240" s="2"/>
      <c r="AJ240" t="str">
        <f t="shared" si="56"/>
        <v/>
      </c>
      <c r="AK240" t="e">
        <f t="shared" si="57"/>
        <v>#VALUE!</v>
      </c>
      <c r="AL240" s="3"/>
      <c r="AM240" t="str">
        <f t="shared" si="58"/>
        <v/>
      </c>
      <c r="AN240" s="2" t="str">
        <f t="shared" si="59"/>
        <v/>
      </c>
      <c r="AO240" t="e">
        <f>IF(AF240="","",IF(AF240&lt;Settings!$B$8,"ROMI below target",IF(AND(Settings!$B$16&lt;&gt;"",AE240&gt;Settings!$B$16),"CAC above allowable",IF(AND(Settings!$B$10&lt;&gt;"",AG240&lt;Settings!$B$10),"Low MER","OK"))))</f>
        <v>#VALUE!</v>
      </c>
    </row>
    <row r="241" spans="5:41" x14ac:dyDescent="0.3">
      <c r="E241" s="2"/>
      <c r="F241" s="2"/>
      <c r="G241" s="2"/>
      <c r="H241" t="str">
        <f>IF(D241="","",XLOOKUP(D241,FX!$A$7:$A$100,FX!$C$7:$C$100,1))</f>
        <v/>
      </c>
      <c r="I241" s="2" t="str">
        <f t="shared" si="45"/>
        <v/>
      </c>
      <c r="J241" s="2" t="str">
        <f t="shared" si="46"/>
        <v/>
      </c>
      <c r="K241" s="2" t="str">
        <f t="shared" si="47"/>
        <v/>
      </c>
      <c r="N241" s="3">
        <f t="shared" si="48"/>
        <v>0</v>
      </c>
      <c r="O241" s="2">
        <f t="shared" si="49"/>
        <v>0</v>
      </c>
      <c r="Q241" s="2"/>
      <c r="S241" s="2" t="str">
        <f t="shared" si="50"/>
        <v/>
      </c>
      <c r="T241" s="2" t="str">
        <f t="shared" si="51"/>
        <v/>
      </c>
      <c r="U241" s="3"/>
      <c r="V241" s="3"/>
      <c r="Y241" s="2" t="str">
        <f>IF(T241="","",T241*(1-IF(U241="",Settings!$B$7,U241))*(1-IF(V241="",Settings!$B$6,V241)))</f>
        <v/>
      </c>
      <c r="Z241" s="3"/>
      <c r="AA241" s="3"/>
      <c r="AC241" s="2" t="str">
        <f>IF(Y241="","",Y241*IF(Z241="",Settings!$B$4,Z241) + Y241*IF(AA241="",Settings!$B$5,AA241) + R241*IF(AB241="",Settings!$B$6,AB241))</f>
        <v/>
      </c>
      <c r="AD241" s="2" t="str">
        <f t="shared" si="52"/>
        <v/>
      </c>
      <c r="AE241" s="2" t="str">
        <f t="shared" si="53"/>
        <v/>
      </c>
      <c r="AF241" s="3" t="e">
        <f t="shared" si="54"/>
        <v>#VALUE!</v>
      </c>
      <c r="AG241" t="e">
        <f t="shared" si="55"/>
        <v>#VALUE!</v>
      </c>
      <c r="AI241" s="2"/>
      <c r="AJ241" t="str">
        <f t="shared" si="56"/>
        <v/>
      </c>
      <c r="AK241" t="e">
        <f t="shared" si="57"/>
        <v>#VALUE!</v>
      </c>
      <c r="AL241" s="3"/>
      <c r="AM241" t="str">
        <f t="shared" si="58"/>
        <v/>
      </c>
      <c r="AN241" s="2" t="str">
        <f t="shared" si="59"/>
        <v/>
      </c>
      <c r="AO241" t="e">
        <f>IF(AF241="","",IF(AF241&lt;Settings!$B$8,"ROMI below target",IF(AND(Settings!$B$16&lt;&gt;"",AE241&gt;Settings!$B$16),"CAC above allowable",IF(AND(Settings!$B$10&lt;&gt;"",AG241&lt;Settings!$B$10),"Low MER","OK"))))</f>
        <v>#VALUE!</v>
      </c>
    </row>
    <row r="242" spans="5:41" x14ac:dyDescent="0.3">
      <c r="E242" s="2"/>
      <c r="F242" s="2"/>
      <c r="G242" s="2"/>
      <c r="H242" t="str">
        <f>IF(D242="","",XLOOKUP(D242,FX!$A$7:$A$100,FX!$C$7:$C$100,1))</f>
        <v/>
      </c>
      <c r="I242" s="2" t="str">
        <f t="shared" si="45"/>
        <v/>
      </c>
      <c r="J242" s="2" t="str">
        <f t="shared" si="46"/>
        <v/>
      </c>
      <c r="K242" s="2" t="str">
        <f t="shared" si="47"/>
        <v/>
      </c>
      <c r="N242" s="3">
        <f t="shared" si="48"/>
        <v>0</v>
      </c>
      <c r="O242" s="2">
        <f t="shared" si="49"/>
        <v>0</v>
      </c>
      <c r="Q242" s="2"/>
      <c r="S242" s="2" t="str">
        <f t="shared" si="50"/>
        <v/>
      </c>
      <c r="T242" s="2" t="str">
        <f t="shared" si="51"/>
        <v/>
      </c>
      <c r="U242" s="3"/>
      <c r="V242" s="3"/>
      <c r="Y242" s="2" t="str">
        <f>IF(T242="","",T242*(1-IF(U242="",Settings!$B$7,U242))*(1-IF(V242="",Settings!$B$6,V242)))</f>
        <v/>
      </c>
      <c r="Z242" s="3"/>
      <c r="AA242" s="3"/>
      <c r="AC242" s="2" t="str">
        <f>IF(Y242="","",Y242*IF(Z242="",Settings!$B$4,Z242) + Y242*IF(AA242="",Settings!$B$5,AA242) + R242*IF(AB242="",Settings!$B$6,AB242))</f>
        <v/>
      </c>
      <c r="AD242" s="2" t="str">
        <f t="shared" si="52"/>
        <v/>
      </c>
      <c r="AE242" s="2" t="str">
        <f t="shared" si="53"/>
        <v/>
      </c>
      <c r="AF242" s="3" t="e">
        <f t="shared" si="54"/>
        <v>#VALUE!</v>
      </c>
      <c r="AG242" t="e">
        <f t="shared" si="55"/>
        <v>#VALUE!</v>
      </c>
      <c r="AI242" s="2"/>
      <c r="AJ242" t="str">
        <f t="shared" si="56"/>
        <v/>
      </c>
      <c r="AK242" t="e">
        <f t="shared" si="57"/>
        <v>#VALUE!</v>
      </c>
      <c r="AL242" s="3"/>
      <c r="AM242" t="str">
        <f t="shared" si="58"/>
        <v/>
      </c>
      <c r="AN242" s="2" t="str">
        <f t="shared" si="59"/>
        <v/>
      </c>
      <c r="AO242" t="e">
        <f>IF(AF242="","",IF(AF242&lt;Settings!$B$8,"ROMI below target",IF(AND(Settings!$B$16&lt;&gt;"",AE242&gt;Settings!$B$16),"CAC above allowable",IF(AND(Settings!$B$10&lt;&gt;"",AG242&lt;Settings!$B$10),"Low MER","OK"))))</f>
        <v>#VALUE!</v>
      </c>
    </row>
    <row r="243" spans="5:41" x14ac:dyDescent="0.3">
      <c r="E243" s="2"/>
      <c r="F243" s="2"/>
      <c r="G243" s="2"/>
      <c r="H243" t="str">
        <f>IF(D243="","",XLOOKUP(D243,FX!$A$7:$A$100,FX!$C$7:$C$100,1))</f>
        <v/>
      </c>
      <c r="I243" s="2" t="str">
        <f t="shared" si="45"/>
        <v/>
      </c>
      <c r="J243" s="2" t="str">
        <f t="shared" si="46"/>
        <v/>
      </c>
      <c r="K243" s="2" t="str">
        <f t="shared" si="47"/>
        <v/>
      </c>
      <c r="N243" s="3">
        <f t="shared" si="48"/>
        <v>0</v>
      </c>
      <c r="O243" s="2">
        <f t="shared" si="49"/>
        <v>0</v>
      </c>
      <c r="Q243" s="2"/>
      <c r="S243" s="2" t="str">
        <f t="shared" si="50"/>
        <v/>
      </c>
      <c r="T243" s="2" t="str">
        <f t="shared" si="51"/>
        <v/>
      </c>
      <c r="U243" s="3"/>
      <c r="V243" s="3"/>
      <c r="Y243" s="2" t="str">
        <f>IF(T243="","",T243*(1-IF(U243="",Settings!$B$7,U243))*(1-IF(V243="",Settings!$B$6,V243)))</f>
        <v/>
      </c>
      <c r="Z243" s="3"/>
      <c r="AA243" s="3"/>
      <c r="AC243" s="2" t="str">
        <f>IF(Y243="","",Y243*IF(Z243="",Settings!$B$4,Z243) + Y243*IF(AA243="",Settings!$B$5,AA243) + R243*IF(AB243="",Settings!$B$6,AB243))</f>
        <v/>
      </c>
      <c r="AD243" s="2" t="str">
        <f t="shared" si="52"/>
        <v/>
      </c>
      <c r="AE243" s="2" t="str">
        <f t="shared" si="53"/>
        <v/>
      </c>
      <c r="AF243" s="3" t="e">
        <f t="shared" si="54"/>
        <v>#VALUE!</v>
      </c>
      <c r="AG243" t="e">
        <f t="shared" si="55"/>
        <v>#VALUE!</v>
      </c>
      <c r="AI243" s="2"/>
      <c r="AJ243" t="str">
        <f t="shared" si="56"/>
        <v/>
      </c>
      <c r="AK243" t="e">
        <f t="shared" si="57"/>
        <v>#VALUE!</v>
      </c>
      <c r="AL243" s="3"/>
      <c r="AM243" t="str">
        <f t="shared" si="58"/>
        <v/>
      </c>
      <c r="AN243" s="2" t="str">
        <f t="shared" si="59"/>
        <v/>
      </c>
      <c r="AO243" t="e">
        <f>IF(AF243="","",IF(AF243&lt;Settings!$B$8,"ROMI below target",IF(AND(Settings!$B$16&lt;&gt;"",AE243&gt;Settings!$B$16),"CAC above allowable",IF(AND(Settings!$B$10&lt;&gt;"",AG243&lt;Settings!$B$10),"Low MER","OK"))))</f>
        <v>#VALUE!</v>
      </c>
    </row>
    <row r="244" spans="5:41" x14ac:dyDescent="0.3">
      <c r="E244" s="2"/>
      <c r="F244" s="2"/>
      <c r="G244" s="2"/>
      <c r="H244" t="str">
        <f>IF(D244="","",XLOOKUP(D244,FX!$A$7:$A$100,FX!$C$7:$C$100,1))</f>
        <v/>
      </c>
      <c r="I244" s="2" t="str">
        <f t="shared" si="45"/>
        <v/>
      </c>
      <c r="J244" s="2" t="str">
        <f t="shared" si="46"/>
        <v/>
      </c>
      <c r="K244" s="2" t="str">
        <f t="shared" si="47"/>
        <v/>
      </c>
      <c r="N244" s="3">
        <f t="shared" si="48"/>
        <v>0</v>
      </c>
      <c r="O244" s="2">
        <f t="shared" si="49"/>
        <v>0</v>
      </c>
      <c r="Q244" s="2"/>
      <c r="S244" s="2" t="str">
        <f t="shared" si="50"/>
        <v/>
      </c>
      <c r="T244" s="2" t="str">
        <f t="shared" si="51"/>
        <v/>
      </c>
      <c r="U244" s="3"/>
      <c r="V244" s="3"/>
      <c r="Y244" s="2" t="str">
        <f>IF(T244="","",T244*(1-IF(U244="",Settings!$B$7,U244))*(1-IF(V244="",Settings!$B$6,V244)))</f>
        <v/>
      </c>
      <c r="Z244" s="3"/>
      <c r="AA244" s="3"/>
      <c r="AC244" s="2" t="str">
        <f>IF(Y244="","",Y244*IF(Z244="",Settings!$B$4,Z244) + Y244*IF(AA244="",Settings!$B$5,AA244) + R244*IF(AB244="",Settings!$B$6,AB244))</f>
        <v/>
      </c>
      <c r="AD244" s="2" t="str">
        <f t="shared" si="52"/>
        <v/>
      </c>
      <c r="AE244" s="2" t="str">
        <f t="shared" si="53"/>
        <v/>
      </c>
      <c r="AF244" s="3" t="e">
        <f t="shared" si="54"/>
        <v>#VALUE!</v>
      </c>
      <c r="AG244" t="e">
        <f t="shared" si="55"/>
        <v>#VALUE!</v>
      </c>
      <c r="AI244" s="2"/>
      <c r="AJ244" t="str">
        <f t="shared" si="56"/>
        <v/>
      </c>
      <c r="AK244" t="e">
        <f t="shared" si="57"/>
        <v>#VALUE!</v>
      </c>
      <c r="AL244" s="3"/>
      <c r="AM244" t="str">
        <f t="shared" si="58"/>
        <v/>
      </c>
      <c r="AN244" s="2" t="str">
        <f t="shared" si="59"/>
        <v/>
      </c>
      <c r="AO244" t="e">
        <f>IF(AF244="","",IF(AF244&lt;Settings!$B$8,"ROMI below target",IF(AND(Settings!$B$16&lt;&gt;"",AE244&gt;Settings!$B$16),"CAC above allowable",IF(AND(Settings!$B$10&lt;&gt;"",AG244&lt;Settings!$B$10),"Low MER","OK"))))</f>
        <v>#VALUE!</v>
      </c>
    </row>
    <row r="245" spans="5:41" x14ac:dyDescent="0.3">
      <c r="E245" s="2"/>
      <c r="F245" s="2"/>
      <c r="G245" s="2"/>
      <c r="H245" t="str">
        <f>IF(D245="","",XLOOKUP(D245,FX!$A$7:$A$100,FX!$C$7:$C$100,1))</f>
        <v/>
      </c>
      <c r="I245" s="2" t="str">
        <f t="shared" si="45"/>
        <v/>
      </c>
      <c r="J245" s="2" t="str">
        <f t="shared" si="46"/>
        <v/>
      </c>
      <c r="K245" s="2" t="str">
        <f t="shared" si="47"/>
        <v/>
      </c>
      <c r="N245" s="3">
        <f t="shared" si="48"/>
        <v>0</v>
      </c>
      <c r="O245" s="2">
        <f t="shared" si="49"/>
        <v>0</v>
      </c>
      <c r="Q245" s="2"/>
      <c r="S245" s="2" t="str">
        <f t="shared" si="50"/>
        <v/>
      </c>
      <c r="T245" s="2" t="str">
        <f t="shared" si="51"/>
        <v/>
      </c>
      <c r="U245" s="3"/>
      <c r="V245" s="3"/>
      <c r="Y245" s="2" t="str">
        <f>IF(T245="","",T245*(1-IF(U245="",Settings!$B$7,U245))*(1-IF(V245="",Settings!$B$6,V245)))</f>
        <v/>
      </c>
      <c r="Z245" s="3"/>
      <c r="AA245" s="3"/>
      <c r="AC245" s="2" t="str">
        <f>IF(Y245="","",Y245*IF(Z245="",Settings!$B$4,Z245) + Y245*IF(AA245="",Settings!$B$5,AA245) + R245*IF(AB245="",Settings!$B$6,AB245))</f>
        <v/>
      </c>
      <c r="AD245" s="2" t="str">
        <f t="shared" si="52"/>
        <v/>
      </c>
      <c r="AE245" s="2" t="str">
        <f t="shared" si="53"/>
        <v/>
      </c>
      <c r="AF245" s="3" t="e">
        <f t="shared" si="54"/>
        <v>#VALUE!</v>
      </c>
      <c r="AG245" t="e">
        <f t="shared" si="55"/>
        <v>#VALUE!</v>
      </c>
      <c r="AI245" s="2"/>
      <c r="AJ245" t="str">
        <f t="shared" si="56"/>
        <v/>
      </c>
      <c r="AK245" t="e">
        <f t="shared" si="57"/>
        <v>#VALUE!</v>
      </c>
      <c r="AL245" s="3"/>
      <c r="AM245" t="str">
        <f t="shared" si="58"/>
        <v/>
      </c>
      <c r="AN245" s="2" t="str">
        <f t="shared" si="59"/>
        <v/>
      </c>
      <c r="AO245" t="e">
        <f>IF(AF245="","",IF(AF245&lt;Settings!$B$8,"ROMI below target",IF(AND(Settings!$B$16&lt;&gt;"",AE245&gt;Settings!$B$16),"CAC above allowable",IF(AND(Settings!$B$10&lt;&gt;"",AG245&lt;Settings!$B$10),"Low MER","OK"))))</f>
        <v>#VALUE!</v>
      </c>
    </row>
    <row r="246" spans="5:41" x14ac:dyDescent="0.3">
      <c r="E246" s="2"/>
      <c r="F246" s="2"/>
      <c r="G246" s="2"/>
      <c r="H246" t="str">
        <f>IF(D246="","",XLOOKUP(D246,FX!$A$7:$A$100,FX!$C$7:$C$100,1))</f>
        <v/>
      </c>
      <c r="I246" s="2" t="str">
        <f t="shared" si="45"/>
        <v/>
      </c>
      <c r="J246" s="2" t="str">
        <f t="shared" si="46"/>
        <v/>
      </c>
      <c r="K246" s="2" t="str">
        <f t="shared" si="47"/>
        <v/>
      </c>
      <c r="N246" s="3">
        <f t="shared" si="48"/>
        <v>0</v>
      </c>
      <c r="O246" s="2">
        <f t="shared" si="49"/>
        <v>0</v>
      </c>
      <c r="Q246" s="2"/>
      <c r="S246" s="2" t="str">
        <f t="shared" si="50"/>
        <v/>
      </c>
      <c r="T246" s="2" t="str">
        <f t="shared" si="51"/>
        <v/>
      </c>
      <c r="U246" s="3"/>
      <c r="V246" s="3"/>
      <c r="Y246" s="2" t="str">
        <f>IF(T246="","",T246*(1-IF(U246="",Settings!$B$7,U246))*(1-IF(V246="",Settings!$B$6,V246)))</f>
        <v/>
      </c>
      <c r="Z246" s="3"/>
      <c r="AA246" s="3"/>
      <c r="AC246" s="2" t="str">
        <f>IF(Y246="","",Y246*IF(Z246="",Settings!$B$4,Z246) + Y246*IF(AA246="",Settings!$B$5,AA246) + R246*IF(AB246="",Settings!$B$6,AB246))</f>
        <v/>
      </c>
      <c r="AD246" s="2" t="str">
        <f t="shared" si="52"/>
        <v/>
      </c>
      <c r="AE246" s="2" t="str">
        <f t="shared" si="53"/>
        <v/>
      </c>
      <c r="AF246" s="3" t="e">
        <f t="shared" si="54"/>
        <v>#VALUE!</v>
      </c>
      <c r="AG246" t="e">
        <f t="shared" si="55"/>
        <v>#VALUE!</v>
      </c>
      <c r="AI246" s="2"/>
      <c r="AJ246" t="str">
        <f t="shared" si="56"/>
        <v/>
      </c>
      <c r="AK246" t="e">
        <f t="shared" si="57"/>
        <v>#VALUE!</v>
      </c>
      <c r="AL246" s="3"/>
      <c r="AM246" t="str">
        <f t="shared" si="58"/>
        <v/>
      </c>
      <c r="AN246" s="2" t="str">
        <f t="shared" si="59"/>
        <v/>
      </c>
      <c r="AO246" t="e">
        <f>IF(AF246="","",IF(AF246&lt;Settings!$B$8,"ROMI below target",IF(AND(Settings!$B$16&lt;&gt;"",AE246&gt;Settings!$B$16),"CAC above allowable",IF(AND(Settings!$B$10&lt;&gt;"",AG246&lt;Settings!$B$10),"Low MER","OK"))))</f>
        <v>#VALUE!</v>
      </c>
    </row>
    <row r="247" spans="5:41" x14ac:dyDescent="0.3">
      <c r="E247" s="2"/>
      <c r="F247" s="2"/>
      <c r="G247" s="2"/>
      <c r="H247" t="str">
        <f>IF(D247="","",XLOOKUP(D247,FX!$A$7:$A$100,FX!$C$7:$C$100,1))</f>
        <v/>
      </c>
      <c r="I247" s="2" t="str">
        <f t="shared" si="45"/>
        <v/>
      </c>
      <c r="J247" s="2" t="str">
        <f t="shared" si="46"/>
        <v/>
      </c>
      <c r="K247" s="2" t="str">
        <f t="shared" si="47"/>
        <v/>
      </c>
      <c r="N247" s="3">
        <f t="shared" si="48"/>
        <v>0</v>
      </c>
      <c r="O247" s="2">
        <f t="shared" si="49"/>
        <v>0</v>
      </c>
      <c r="Q247" s="2"/>
      <c r="S247" s="2" t="str">
        <f t="shared" si="50"/>
        <v/>
      </c>
      <c r="T247" s="2" t="str">
        <f t="shared" si="51"/>
        <v/>
      </c>
      <c r="U247" s="3"/>
      <c r="V247" s="3"/>
      <c r="Y247" s="2" t="str">
        <f>IF(T247="","",T247*(1-IF(U247="",Settings!$B$7,U247))*(1-IF(V247="",Settings!$B$6,V247)))</f>
        <v/>
      </c>
      <c r="Z247" s="3"/>
      <c r="AA247" s="3"/>
      <c r="AC247" s="2" t="str">
        <f>IF(Y247="","",Y247*IF(Z247="",Settings!$B$4,Z247) + Y247*IF(AA247="",Settings!$B$5,AA247) + R247*IF(AB247="",Settings!$B$6,AB247))</f>
        <v/>
      </c>
      <c r="AD247" s="2" t="str">
        <f t="shared" si="52"/>
        <v/>
      </c>
      <c r="AE247" s="2" t="str">
        <f t="shared" si="53"/>
        <v/>
      </c>
      <c r="AF247" s="3" t="e">
        <f t="shared" si="54"/>
        <v>#VALUE!</v>
      </c>
      <c r="AG247" t="e">
        <f t="shared" si="55"/>
        <v>#VALUE!</v>
      </c>
      <c r="AI247" s="2"/>
      <c r="AJ247" t="str">
        <f t="shared" si="56"/>
        <v/>
      </c>
      <c r="AK247" t="e">
        <f t="shared" si="57"/>
        <v>#VALUE!</v>
      </c>
      <c r="AL247" s="3"/>
      <c r="AM247" t="str">
        <f t="shared" si="58"/>
        <v/>
      </c>
      <c r="AN247" s="2" t="str">
        <f t="shared" si="59"/>
        <v/>
      </c>
      <c r="AO247" t="e">
        <f>IF(AF247="","",IF(AF247&lt;Settings!$B$8,"ROMI below target",IF(AND(Settings!$B$16&lt;&gt;"",AE247&gt;Settings!$B$16),"CAC above allowable",IF(AND(Settings!$B$10&lt;&gt;"",AG247&lt;Settings!$B$10),"Low MER","OK"))))</f>
        <v>#VALUE!</v>
      </c>
    </row>
    <row r="248" spans="5:41" x14ac:dyDescent="0.3">
      <c r="E248" s="2"/>
      <c r="F248" s="2"/>
      <c r="G248" s="2"/>
      <c r="H248" t="str">
        <f>IF(D248="","",XLOOKUP(D248,FX!$A$7:$A$100,FX!$C$7:$C$100,1))</f>
        <v/>
      </c>
      <c r="I248" s="2" t="str">
        <f t="shared" si="45"/>
        <v/>
      </c>
      <c r="J248" s="2" t="str">
        <f t="shared" si="46"/>
        <v/>
      </c>
      <c r="K248" s="2" t="str">
        <f t="shared" si="47"/>
        <v/>
      </c>
      <c r="N248" s="3">
        <f t="shared" si="48"/>
        <v>0</v>
      </c>
      <c r="O248" s="2">
        <f t="shared" si="49"/>
        <v>0</v>
      </c>
      <c r="Q248" s="2"/>
      <c r="S248" s="2" t="str">
        <f t="shared" si="50"/>
        <v/>
      </c>
      <c r="T248" s="2" t="str">
        <f t="shared" si="51"/>
        <v/>
      </c>
      <c r="U248" s="3"/>
      <c r="V248" s="3"/>
      <c r="Y248" s="2" t="str">
        <f>IF(T248="","",T248*(1-IF(U248="",Settings!$B$7,U248))*(1-IF(V248="",Settings!$B$6,V248)))</f>
        <v/>
      </c>
      <c r="Z248" s="3"/>
      <c r="AA248" s="3"/>
      <c r="AC248" s="2" t="str">
        <f>IF(Y248="","",Y248*IF(Z248="",Settings!$B$4,Z248) + Y248*IF(AA248="",Settings!$B$5,AA248) + R248*IF(AB248="",Settings!$B$6,AB248))</f>
        <v/>
      </c>
      <c r="AD248" s="2" t="str">
        <f t="shared" si="52"/>
        <v/>
      </c>
      <c r="AE248" s="2" t="str">
        <f t="shared" si="53"/>
        <v/>
      </c>
      <c r="AF248" s="3" t="e">
        <f t="shared" si="54"/>
        <v>#VALUE!</v>
      </c>
      <c r="AG248" t="e">
        <f t="shared" si="55"/>
        <v>#VALUE!</v>
      </c>
      <c r="AI248" s="2"/>
      <c r="AJ248" t="str">
        <f t="shared" si="56"/>
        <v/>
      </c>
      <c r="AK248" t="e">
        <f t="shared" si="57"/>
        <v>#VALUE!</v>
      </c>
      <c r="AL248" s="3"/>
      <c r="AM248" t="str">
        <f t="shared" si="58"/>
        <v/>
      </c>
      <c r="AN248" s="2" t="str">
        <f t="shared" si="59"/>
        <v/>
      </c>
      <c r="AO248" t="e">
        <f>IF(AF248="","",IF(AF248&lt;Settings!$B$8,"ROMI below target",IF(AND(Settings!$B$16&lt;&gt;"",AE248&gt;Settings!$B$16),"CAC above allowable",IF(AND(Settings!$B$10&lt;&gt;"",AG248&lt;Settings!$B$10),"Low MER","OK"))))</f>
        <v>#VALUE!</v>
      </c>
    </row>
    <row r="249" spans="5:41" x14ac:dyDescent="0.3">
      <c r="E249" s="2"/>
      <c r="F249" s="2"/>
      <c r="G249" s="2"/>
      <c r="H249" t="str">
        <f>IF(D249="","",XLOOKUP(D249,FX!$A$7:$A$100,FX!$C$7:$C$100,1))</f>
        <v/>
      </c>
      <c r="I249" s="2" t="str">
        <f t="shared" si="45"/>
        <v/>
      </c>
      <c r="J249" s="2" t="str">
        <f t="shared" si="46"/>
        <v/>
      </c>
      <c r="K249" s="2" t="str">
        <f t="shared" si="47"/>
        <v/>
      </c>
      <c r="N249" s="3">
        <f t="shared" si="48"/>
        <v>0</v>
      </c>
      <c r="O249" s="2">
        <f t="shared" si="49"/>
        <v>0</v>
      </c>
      <c r="Q249" s="2"/>
      <c r="S249" s="2" t="str">
        <f t="shared" si="50"/>
        <v/>
      </c>
      <c r="T249" s="2" t="str">
        <f t="shared" si="51"/>
        <v/>
      </c>
      <c r="U249" s="3"/>
      <c r="V249" s="3"/>
      <c r="Y249" s="2" t="str">
        <f>IF(T249="","",T249*(1-IF(U249="",Settings!$B$7,U249))*(1-IF(V249="",Settings!$B$6,V249)))</f>
        <v/>
      </c>
      <c r="Z249" s="3"/>
      <c r="AA249" s="3"/>
      <c r="AC249" s="2" t="str">
        <f>IF(Y249="","",Y249*IF(Z249="",Settings!$B$4,Z249) + Y249*IF(AA249="",Settings!$B$5,AA249) + R249*IF(AB249="",Settings!$B$6,AB249))</f>
        <v/>
      </c>
      <c r="AD249" s="2" t="str">
        <f t="shared" si="52"/>
        <v/>
      </c>
      <c r="AE249" s="2" t="str">
        <f t="shared" si="53"/>
        <v/>
      </c>
      <c r="AF249" s="3" t="e">
        <f t="shared" si="54"/>
        <v>#VALUE!</v>
      </c>
      <c r="AG249" t="e">
        <f t="shared" si="55"/>
        <v>#VALUE!</v>
      </c>
      <c r="AI249" s="2"/>
      <c r="AJ249" t="str">
        <f t="shared" si="56"/>
        <v/>
      </c>
      <c r="AK249" t="e">
        <f t="shared" si="57"/>
        <v>#VALUE!</v>
      </c>
      <c r="AL249" s="3"/>
      <c r="AM249" t="str">
        <f t="shared" si="58"/>
        <v/>
      </c>
      <c r="AN249" s="2" t="str">
        <f t="shared" si="59"/>
        <v/>
      </c>
      <c r="AO249" t="e">
        <f>IF(AF249="","",IF(AF249&lt;Settings!$B$8,"ROMI below target",IF(AND(Settings!$B$16&lt;&gt;"",AE249&gt;Settings!$B$16),"CAC above allowable",IF(AND(Settings!$B$10&lt;&gt;"",AG249&lt;Settings!$B$10),"Low MER","OK"))))</f>
        <v>#VALUE!</v>
      </c>
    </row>
    <row r="250" spans="5:41" x14ac:dyDescent="0.3">
      <c r="E250" s="2"/>
      <c r="F250" s="2"/>
      <c r="G250" s="2"/>
      <c r="H250" t="str">
        <f>IF(D250="","",XLOOKUP(D250,FX!$A$7:$A$100,FX!$C$7:$C$100,1))</f>
        <v/>
      </c>
      <c r="I250" s="2" t="str">
        <f t="shared" si="45"/>
        <v/>
      </c>
      <c r="J250" s="2" t="str">
        <f t="shared" si="46"/>
        <v/>
      </c>
      <c r="K250" s="2" t="str">
        <f t="shared" si="47"/>
        <v/>
      </c>
      <c r="N250" s="3">
        <f t="shared" si="48"/>
        <v>0</v>
      </c>
      <c r="O250" s="2">
        <f t="shared" si="49"/>
        <v>0</v>
      </c>
      <c r="Q250" s="2"/>
      <c r="S250" s="2" t="str">
        <f t="shared" si="50"/>
        <v/>
      </c>
      <c r="T250" s="2" t="str">
        <f t="shared" si="51"/>
        <v/>
      </c>
      <c r="U250" s="3"/>
      <c r="V250" s="3"/>
      <c r="Y250" s="2" t="str">
        <f>IF(T250="","",T250*(1-IF(U250="",Settings!$B$7,U250))*(1-IF(V250="",Settings!$B$6,V250)))</f>
        <v/>
      </c>
      <c r="Z250" s="3"/>
      <c r="AA250" s="3"/>
      <c r="AC250" s="2" t="str">
        <f>IF(Y250="","",Y250*IF(Z250="",Settings!$B$4,Z250) + Y250*IF(AA250="",Settings!$B$5,AA250) + R250*IF(AB250="",Settings!$B$6,AB250))</f>
        <v/>
      </c>
      <c r="AD250" s="2" t="str">
        <f t="shared" si="52"/>
        <v/>
      </c>
      <c r="AE250" s="2" t="str">
        <f t="shared" si="53"/>
        <v/>
      </c>
      <c r="AF250" s="3" t="e">
        <f t="shared" si="54"/>
        <v>#VALUE!</v>
      </c>
      <c r="AG250" t="e">
        <f t="shared" si="55"/>
        <v>#VALUE!</v>
      </c>
      <c r="AI250" s="2"/>
      <c r="AJ250" t="str">
        <f t="shared" si="56"/>
        <v/>
      </c>
      <c r="AK250" t="e">
        <f t="shared" si="57"/>
        <v>#VALUE!</v>
      </c>
      <c r="AL250" s="3"/>
      <c r="AM250" t="str">
        <f t="shared" si="58"/>
        <v/>
      </c>
      <c r="AN250" s="2" t="str">
        <f t="shared" si="59"/>
        <v/>
      </c>
      <c r="AO250" t="e">
        <f>IF(AF250="","",IF(AF250&lt;Settings!$B$8,"ROMI below target",IF(AND(Settings!$B$16&lt;&gt;"",AE250&gt;Settings!$B$16),"CAC above allowable",IF(AND(Settings!$B$10&lt;&gt;"",AG250&lt;Settings!$B$10),"Low MER","OK"))))</f>
        <v>#VALUE!</v>
      </c>
    </row>
    <row r="251" spans="5:41" x14ac:dyDescent="0.3">
      <c r="E251" s="2"/>
      <c r="F251" s="2"/>
      <c r="G251" s="2"/>
      <c r="H251" t="str">
        <f>IF(D251="","",XLOOKUP(D251,FX!$A$7:$A$100,FX!$C$7:$C$100,1))</f>
        <v/>
      </c>
      <c r="I251" s="2" t="str">
        <f t="shared" si="45"/>
        <v/>
      </c>
      <c r="J251" s="2" t="str">
        <f t="shared" si="46"/>
        <v/>
      </c>
      <c r="K251" s="2" t="str">
        <f t="shared" si="47"/>
        <v/>
      </c>
      <c r="N251" s="3">
        <f t="shared" si="48"/>
        <v>0</v>
      </c>
      <c r="O251" s="2">
        <f t="shared" si="49"/>
        <v>0</v>
      </c>
      <c r="Q251" s="2"/>
      <c r="S251" s="2" t="str">
        <f t="shared" si="50"/>
        <v/>
      </c>
      <c r="T251" s="2" t="str">
        <f t="shared" si="51"/>
        <v/>
      </c>
      <c r="U251" s="3"/>
      <c r="V251" s="3"/>
      <c r="Y251" s="2" t="str">
        <f>IF(T251="","",T251*(1-IF(U251="",Settings!$B$7,U251))*(1-IF(V251="",Settings!$B$6,V251)))</f>
        <v/>
      </c>
      <c r="Z251" s="3"/>
      <c r="AA251" s="3"/>
      <c r="AC251" s="2" t="str">
        <f>IF(Y251="","",Y251*IF(Z251="",Settings!$B$4,Z251) + Y251*IF(AA251="",Settings!$B$5,AA251) + R251*IF(AB251="",Settings!$B$6,AB251))</f>
        <v/>
      </c>
      <c r="AD251" s="2" t="str">
        <f t="shared" si="52"/>
        <v/>
      </c>
      <c r="AE251" s="2" t="str">
        <f t="shared" si="53"/>
        <v/>
      </c>
      <c r="AF251" s="3" t="e">
        <f t="shared" si="54"/>
        <v>#VALUE!</v>
      </c>
      <c r="AG251" t="e">
        <f t="shared" si="55"/>
        <v>#VALUE!</v>
      </c>
      <c r="AI251" s="2"/>
      <c r="AJ251" t="str">
        <f t="shared" si="56"/>
        <v/>
      </c>
      <c r="AK251" t="e">
        <f t="shared" si="57"/>
        <v>#VALUE!</v>
      </c>
      <c r="AL251" s="3"/>
      <c r="AM251" t="str">
        <f t="shared" si="58"/>
        <v/>
      </c>
      <c r="AN251" s="2" t="str">
        <f t="shared" si="59"/>
        <v/>
      </c>
      <c r="AO251" t="e">
        <f>IF(AF251="","",IF(AF251&lt;Settings!$B$8,"ROMI below target",IF(AND(Settings!$B$16&lt;&gt;"",AE251&gt;Settings!$B$16),"CAC above allowable",IF(AND(Settings!$B$10&lt;&gt;"",AG251&lt;Settings!$B$10),"Low MER","OK"))))</f>
        <v>#VALUE!</v>
      </c>
    </row>
    <row r="252" spans="5:41" x14ac:dyDescent="0.3">
      <c r="E252" s="2"/>
      <c r="F252" s="2"/>
      <c r="G252" s="2"/>
      <c r="H252" t="str">
        <f>IF(D252="","",XLOOKUP(D252,FX!$A$7:$A$100,FX!$C$7:$C$100,1))</f>
        <v/>
      </c>
      <c r="I252" s="2" t="str">
        <f t="shared" si="45"/>
        <v/>
      </c>
      <c r="J252" s="2" t="str">
        <f t="shared" si="46"/>
        <v/>
      </c>
      <c r="K252" s="2" t="str">
        <f t="shared" si="47"/>
        <v/>
      </c>
      <c r="N252" s="3">
        <f t="shared" si="48"/>
        <v>0</v>
      </c>
      <c r="O252" s="2">
        <f t="shared" si="49"/>
        <v>0</v>
      </c>
      <c r="Q252" s="2"/>
      <c r="S252" s="2" t="str">
        <f t="shared" si="50"/>
        <v/>
      </c>
      <c r="T252" s="2" t="str">
        <f t="shared" si="51"/>
        <v/>
      </c>
      <c r="U252" s="3"/>
      <c r="V252" s="3"/>
      <c r="Y252" s="2" t="str">
        <f>IF(T252="","",T252*(1-IF(U252="",Settings!$B$7,U252))*(1-IF(V252="",Settings!$B$6,V252)))</f>
        <v/>
      </c>
      <c r="Z252" s="3"/>
      <c r="AA252" s="3"/>
      <c r="AC252" s="2" t="str">
        <f>IF(Y252="","",Y252*IF(Z252="",Settings!$B$4,Z252) + Y252*IF(AA252="",Settings!$B$5,AA252) + R252*IF(AB252="",Settings!$B$6,AB252))</f>
        <v/>
      </c>
      <c r="AD252" s="2" t="str">
        <f t="shared" si="52"/>
        <v/>
      </c>
      <c r="AE252" s="2" t="str">
        <f t="shared" si="53"/>
        <v/>
      </c>
      <c r="AF252" s="3" t="e">
        <f t="shared" si="54"/>
        <v>#VALUE!</v>
      </c>
      <c r="AG252" t="e">
        <f t="shared" si="55"/>
        <v>#VALUE!</v>
      </c>
      <c r="AI252" s="2"/>
      <c r="AJ252" t="str">
        <f t="shared" si="56"/>
        <v/>
      </c>
      <c r="AK252" t="e">
        <f t="shared" si="57"/>
        <v>#VALUE!</v>
      </c>
      <c r="AL252" s="3"/>
      <c r="AM252" t="str">
        <f t="shared" si="58"/>
        <v/>
      </c>
      <c r="AN252" s="2" t="str">
        <f t="shared" si="59"/>
        <v/>
      </c>
      <c r="AO252" t="e">
        <f>IF(AF252="","",IF(AF252&lt;Settings!$B$8,"ROMI below target",IF(AND(Settings!$B$16&lt;&gt;"",AE252&gt;Settings!$B$16),"CAC above allowable",IF(AND(Settings!$B$10&lt;&gt;"",AG252&lt;Settings!$B$10),"Low MER","OK"))))</f>
        <v>#VALUE!</v>
      </c>
    </row>
    <row r="253" spans="5:41" x14ac:dyDescent="0.3">
      <c r="E253" s="2"/>
      <c r="F253" s="2"/>
      <c r="G253" s="2"/>
      <c r="H253" t="str">
        <f>IF(D253="","",XLOOKUP(D253,FX!$A$7:$A$100,FX!$C$7:$C$100,1))</f>
        <v/>
      </c>
      <c r="I253" s="2" t="str">
        <f t="shared" si="45"/>
        <v/>
      </c>
      <c r="J253" s="2" t="str">
        <f t="shared" si="46"/>
        <v/>
      </c>
      <c r="K253" s="2" t="str">
        <f t="shared" si="47"/>
        <v/>
      </c>
      <c r="N253" s="3">
        <f t="shared" si="48"/>
        <v>0</v>
      </c>
      <c r="O253" s="2">
        <f t="shared" si="49"/>
        <v>0</v>
      </c>
      <c r="Q253" s="2"/>
      <c r="S253" s="2" t="str">
        <f t="shared" si="50"/>
        <v/>
      </c>
      <c r="T253" s="2" t="str">
        <f t="shared" si="51"/>
        <v/>
      </c>
      <c r="U253" s="3"/>
      <c r="V253" s="3"/>
      <c r="Y253" s="2" t="str">
        <f>IF(T253="","",T253*(1-IF(U253="",Settings!$B$7,U253))*(1-IF(V253="",Settings!$B$6,V253)))</f>
        <v/>
      </c>
      <c r="Z253" s="3"/>
      <c r="AA253" s="3"/>
      <c r="AC253" s="2" t="str">
        <f>IF(Y253="","",Y253*IF(Z253="",Settings!$B$4,Z253) + Y253*IF(AA253="",Settings!$B$5,AA253) + R253*IF(AB253="",Settings!$B$6,AB253))</f>
        <v/>
      </c>
      <c r="AD253" s="2" t="str">
        <f t="shared" si="52"/>
        <v/>
      </c>
      <c r="AE253" s="2" t="str">
        <f t="shared" si="53"/>
        <v/>
      </c>
      <c r="AF253" s="3" t="e">
        <f t="shared" si="54"/>
        <v>#VALUE!</v>
      </c>
      <c r="AG253" t="e">
        <f t="shared" si="55"/>
        <v>#VALUE!</v>
      </c>
      <c r="AI253" s="2"/>
      <c r="AJ253" t="str">
        <f t="shared" si="56"/>
        <v/>
      </c>
      <c r="AK253" t="e">
        <f t="shared" si="57"/>
        <v>#VALUE!</v>
      </c>
      <c r="AL253" s="3"/>
      <c r="AM253" t="str">
        <f t="shared" si="58"/>
        <v/>
      </c>
      <c r="AN253" s="2" t="str">
        <f t="shared" si="59"/>
        <v/>
      </c>
      <c r="AO253" t="e">
        <f>IF(AF253="","",IF(AF253&lt;Settings!$B$8,"ROMI below target",IF(AND(Settings!$B$16&lt;&gt;"",AE253&gt;Settings!$B$16),"CAC above allowable",IF(AND(Settings!$B$10&lt;&gt;"",AG253&lt;Settings!$B$10),"Low MER","OK"))))</f>
        <v>#VALUE!</v>
      </c>
    </row>
    <row r="254" spans="5:41" x14ac:dyDescent="0.3">
      <c r="E254" s="2"/>
      <c r="F254" s="2"/>
      <c r="G254" s="2"/>
      <c r="H254" t="str">
        <f>IF(D254="","",XLOOKUP(D254,FX!$A$7:$A$100,FX!$C$7:$C$100,1))</f>
        <v/>
      </c>
      <c r="I254" s="2" t="str">
        <f t="shared" si="45"/>
        <v/>
      </c>
      <c r="J254" s="2" t="str">
        <f t="shared" si="46"/>
        <v/>
      </c>
      <c r="K254" s="2" t="str">
        <f t="shared" si="47"/>
        <v/>
      </c>
      <c r="N254" s="3">
        <f t="shared" si="48"/>
        <v>0</v>
      </c>
      <c r="O254" s="2">
        <f t="shared" si="49"/>
        <v>0</v>
      </c>
      <c r="Q254" s="2"/>
      <c r="S254" s="2" t="str">
        <f t="shared" si="50"/>
        <v/>
      </c>
      <c r="T254" s="2" t="str">
        <f t="shared" si="51"/>
        <v/>
      </c>
      <c r="U254" s="3"/>
      <c r="V254" s="3"/>
      <c r="Y254" s="2" t="str">
        <f>IF(T254="","",T254*(1-IF(U254="",Settings!$B$7,U254))*(1-IF(V254="",Settings!$B$6,V254)))</f>
        <v/>
      </c>
      <c r="Z254" s="3"/>
      <c r="AA254" s="3"/>
      <c r="AC254" s="2" t="str">
        <f>IF(Y254="","",Y254*IF(Z254="",Settings!$B$4,Z254) + Y254*IF(AA254="",Settings!$B$5,AA254) + R254*IF(AB254="",Settings!$B$6,AB254))</f>
        <v/>
      </c>
      <c r="AD254" s="2" t="str">
        <f t="shared" si="52"/>
        <v/>
      </c>
      <c r="AE254" s="2" t="str">
        <f t="shared" si="53"/>
        <v/>
      </c>
      <c r="AF254" s="3" t="e">
        <f t="shared" si="54"/>
        <v>#VALUE!</v>
      </c>
      <c r="AG254" t="e">
        <f t="shared" si="55"/>
        <v>#VALUE!</v>
      </c>
      <c r="AI254" s="2"/>
      <c r="AJ254" t="str">
        <f t="shared" si="56"/>
        <v/>
      </c>
      <c r="AK254" t="e">
        <f t="shared" si="57"/>
        <v>#VALUE!</v>
      </c>
      <c r="AL254" s="3"/>
      <c r="AM254" t="str">
        <f t="shared" si="58"/>
        <v/>
      </c>
      <c r="AN254" s="2" t="str">
        <f t="shared" si="59"/>
        <v/>
      </c>
      <c r="AO254" t="e">
        <f>IF(AF254="","",IF(AF254&lt;Settings!$B$8,"ROMI below target",IF(AND(Settings!$B$16&lt;&gt;"",AE254&gt;Settings!$B$16),"CAC above allowable",IF(AND(Settings!$B$10&lt;&gt;"",AG254&lt;Settings!$B$10),"Low MER","OK"))))</f>
        <v>#VALUE!</v>
      </c>
    </row>
    <row r="255" spans="5:41" x14ac:dyDescent="0.3">
      <c r="E255" s="2"/>
      <c r="F255" s="2"/>
      <c r="G255" s="2"/>
      <c r="H255" t="str">
        <f>IF(D255="","",XLOOKUP(D255,FX!$A$7:$A$100,FX!$C$7:$C$100,1))</f>
        <v/>
      </c>
      <c r="I255" s="2" t="str">
        <f t="shared" si="45"/>
        <v/>
      </c>
      <c r="J255" s="2" t="str">
        <f t="shared" si="46"/>
        <v/>
      </c>
      <c r="K255" s="2" t="str">
        <f t="shared" si="47"/>
        <v/>
      </c>
      <c r="N255" s="3">
        <f t="shared" si="48"/>
        <v>0</v>
      </c>
      <c r="O255" s="2">
        <f t="shared" si="49"/>
        <v>0</v>
      </c>
      <c r="Q255" s="2"/>
      <c r="S255" s="2" t="str">
        <f t="shared" si="50"/>
        <v/>
      </c>
      <c r="T255" s="2" t="str">
        <f t="shared" si="51"/>
        <v/>
      </c>
      <c r="U255" s="3"/>
      <c r="V255" s="3"/>
      <c r="Y255" s="2" t="str">
        <f>IF(T255="","",T255*(1-IF(U255="",Settings!$B$7,U255))*(1-IF(V255="",Settings!$B$6,V255)))</f>
        <v/>
      </c>
      <c r="Z255" s="3"/>
      <c r="AA255" s="3"/>
      <c r="AC255" s="2" t="str">
        <f>IF(Y255="","",Y255*IF(Z255="",Settings!$B$4,Z255) + Y255*IF(AA255="",Settings!$B$5,AA255) + R255*IF(AB255="",Settings!$B$6,AB255))</f>
        <v/>
      </c>
      <c r="AD255" s="2" t="str">
        <f t="shared" si="52"/>
        <v/>
      </c>
      <c r="AE255" s="2" t="str">
        <f t="shared" si="53"/>
        <v/>
      </c>
      <c r="AF255" s="3" t="e">
        <f t="shared" si="54"/>
        <v>#VALUE!</v>
      </c>
      <c r="AG255" t="e">
        <f t="shared" si="55"/>
        <v>#VALUE!</v>
      </c>
      <c r="AI255" s="2"/>
      <c r="AJ255" t="str">
        <f t="shared" si="56"/>
        <v/>
      </c>
      <c r="AK255" t="e">
        <f t="shared" si="57"/>
        <v>#VALUE!</v>
      </c>
      <c r="AL255" s="3"/>
      <c r="AM255" t="str">
        <f t="shared" si="58"/>
        <v/>
      </c>
      <c r="AN255" s="2" t="str">
        <f t="shared" si="59"/>
        <v/>
      </c>
      <c r="AO255" t="e">
        <f>IF(AF255="","",IF(AF255&lt;Settings!$B$8,"ROMI below target",IF(AND(Settings!$B$16&lt;&gt;"",AE255&gt;Settings!$B$16),"CAC above allowable",IF(AND(Settings!$B$10&lt;&gt;"",AG255&lt;Settings!$B$10),"Low MER","OK"))))</f>
        <v>#VALUE!</v>
      </c>
    </row>
    <row r="256" spans="5:41" x14ac:dyDescent="0.3">
      <c r="E256" s="2"/>
      <c r="F256" s="2"/>
      <c r="G256" s="2"/>
      <c r="H256" t="str">
        <f>IF(D256="","",XLOOKUP(D256,FX!$A$7:$A$100,FX!$C$7:$C$100,1))</f>
        <v/>
      </c>
      <c r="I256" s="2" t="str">
        <f t="shared" si="45"/>
        <v/>
      </c>
      <c r="J256" s="2" t="str">
        <f t="shared" si="46"/>
        <v/>
      </c>
      <c r="K256" s="2" t="str">
        <f t="shared" si="47"/>
        <v/>
      </c>
      <c r="N256" s="3">
        <f t="shared" si="48"/>
        <v>0</v>
      </c>
      <c r="O256" s="2">
        <f t="shared" si="49"/>
        <v>0</v>
      </c>
      <c r="Q256" s="2"/>
      <c r="S256" s="2" t="str">
        <f t="shared" si="50"/>
        <v/>
      </c>
      <c r="T256" s="2" t="str">
        <f t="shared" si="51"/>
        <v/>
      </c>
      <c r="U256" s="3"/>
      <c r="V256" s="3"/>
      <c r="Y256" s="2" t="str">
        <f>IF(T256="","",T256*(1-IF(U256="",Settings!$B$7,U256))*(1-IF(V256="",Settings!$B$6,V256)))</f>
        <v/>
      </c>
      <c r="Z256" s="3"/>
      <c r="AA256" s="3"/>
      <c r="AC256" s="2" t="str">
        <f>IF(Y256="","",Y256*IF(Z256="",Settings!$B$4,Z256) + Y256*IF(AA256="",Settings!$B$5,AA256) + R256*IF(AB256="",Settings!$B$6,AB256))</f>
        <v/>
      </c>
      <c r="AD256" s="2" t="str">
        <f t="shared" si="52"/>
        <v/>
      </c>
      <c r="AE256" s="2" t="str">
        <f t="shared" si="53"/>
        <v/>
      </c>
      <c r="AF256" s="3" t="e">
        <f t="shared" si="54"/>
        <v>#VALUE!</v>
      </c>
      <c r="AG256" t="e">
        <f t="shared" si="55"/>
        <v>#VALUE!</v>
      </c>
      <c r="AI256" s="2"/>
      <c r="AJ256" t="str">
        <f t="shared" si="56"/>
        <v/>
      </c>
      <c r="AK256" t="e">
        <f t="shared" si="57"/>
        <v>#VALUE!</v>
      </c>
      <c r="AL256" s="3"/>
      <c r="AM256" t="str">
        <f t="shared" si="58"/>
        <v/>
      </c>
      <c r="AN256" s="2" t="str">
        <f t="shared" si="59"/>
        <v/>
      </c>
      <c r="AO256" t="e">
        <f>IF(AF256="","",IF(AF256&lt;Settings!$B$8,"ROMI below target",IF(AND(Settings!$B$16&lt;&gt;"",AE256&gt;Settings!$B$16),"CAC above allowable",IF(AND(Settings!$B$10&lt;&gt;"",AG256&lt;Settings!$B$10),"Low MER","OK"))))</f>
        <v>#VALUE!</v>
      </c>
    </row>
    <row r="257" spans="5:41" x14ac:dyDescent="0.3">
      <c r="E257" s="2"/>
      <c r="F257" s="2"/>
      <c r="G257" s="2"/>
      <c r="H257" t="str">
        <f>IF(D257="","",XLOOKUP(D257,FX!$A$7:$A$100,FX!$C$7:$C$100,1))</f>
        <v/>
      </c>
      <c r="I257" s="2" t="str">
        <f t="shared" si="45"/>
        <v/>
      </c>
      <c r="J257" s="2" t="str">
        <f t="shared" si="46"/>
        <v/>
      </c>
      <c r="K257" s="2" t="str">
        <f t="shared" si="47"/>
        <v/>
      </c>
      <c r="N257" s="3">
        <f t="shared" si="48"/>
        <v>0</v>
      </c>
      <c r="O257" s="2">
        <f t="shared" si="49"/>
        <v>0</v>
      </c>
      <c r="Q257" s="2"/>
      <c r="S257" s="2" t="str">
        <f t="shared" si="50"/>
        <v/>
      </c>
      <c r="T257" s="2" t="str">
        <f t="shared" si="51"/>
        <v/>
      </c>
      <c r="U257" s="3"/>
      <c r="V257" s="3"/>
      <c r="Y257" s="2" t="str">
        <f>IF(T257="","",T257*(1-IF(U257="",Settings!$B$7,U257))*(1-IF(V257="",Settings!$B$6,V257)))</f>
        <v/>
      </c>
      <c r="Z257" s="3"/>
      <c r="AA257" s="3"/>
      <c r="AC257" s="2" t="str">
        <f>IF(Y257="","",Y257*IF(Z257="",Settings!$B$4,Z257) + Y257*IF(AA257="",Settings!$B$5,AA257) + R257*IF(AB257="",Settings!$B$6,AB257))</f>
        <v/>
      </c>
      <c r="AD257" s="2" t="str">
        <f t="shared" si="52"/>
        <v/>
      </c>
      <c r="AE257" s="2" t="str">
        <f t="shared" si="53"/>
        <v/>
      </c>
      <c r="AF257" s="3" t="e">
        <f t="shared" si="54"/>
        <v>#VALUE!</v>
      </c>
      <c r="AG257" t="e">
        <f t="shared" si="55"/>
        <v>#VALUE!</v>
      </c>
      <c r="AI257" s="2"/>
      <c r="AJ257" t="str">
        <f t="shared" si="56"/>
        <v/>
      </c>
      <c r="AK257" t="e">
        <f t="shared" si="57"/>
        <v>#VALUE!</v>
      </c>
      <c r="AL257" s="3"/>
      <c r="AM257" t="str">
        <f t="shared" si="58"/>
        <v/>
      </c>
      <c r="AN257" s="2" t="str">
        <f t="shared" si="59"/>
        <v/>
      </c>
      <c r="AO257" t="e">
        <f>IF(AF257="","",IF(AF257&lt;Settings!$B$8,"ROMI below target",IF(AND(Settings!$B$16&lt;&gt;"",AE257&gt;Settings!$B$16),"CAC above allowable",IF(AND(Settings!$B$10&lt;&gt;"",AG257&lt;Settings!$B$10),"Low MER","OK"))))</f>
        <v>#VALUE!</v>
      </c>
    </row>
    <row r="258" spans="5:41" x14ac:dyDescent="0.3">
      <c r="E258" s="2"/>
      <c r="F258" s="2"/>
      <c r="G258" s="2"/>
      <c r="H258" t="str">
        <f>IF(D258="","",XLOOKUP(D258,FX!$A$7:$A$100,FX!$C$7:$C$100,1))</f>
        <v/>
      </c>
      <c r="I258" s="2" t="str">
        <f t="shared" ref="I258:I321" si="60">IF(E258="","",E258*H258)</f>
        <v/>
      </c>
      <c r="J258" s="2" t="str">
        <f t="shared" ref="J258:J321" si="61">IF(F258="","",F258*H258)</f>
        <v/>
      </c>
      <c r="K258" s="2" t="str">
        <f t="shared" ref="K258:K321" si="62">IF(OR(I258="",J258=""),"",I258+J258)</f>
        <v/>
      </c>
      <c r="N258" s="3">
        <f t="shared" ref="N258:N321" si="63">IFERROR(M258/L258,0)</f>
        <v>0</v>
      </c>
      <c r="O258" s="2">
        <f t="shared" ref="O258:O321" si="64">IFERROR(E258/M258,0)</f>
        <v>0</v>
      </c>
      <c r="Q258" s="2"/>
      <c r="S258" s="2" t="str">
        <f t="shared" ref="S258:S321" si="65">IF(Q258="","",Q258*H258)</f>
        <v/>
      </c>
      <c r="T258" s="2" t="str">
        <f t="shared" ref="T258:T321" si="66">IF(OR(R258="",S258=""),"",R258*S258)</f>
        <v/>
      </c>
      <c r="U258" s="3"/>
      <c r="V258" s="3"/>
      <c r="Y258" s="2" t="str">
        <f>IF(T258="","",T258*(1-IF(U258="",Settings!$B$7,U258))*(1-IF(V258="",Settings!$B$6,V258)))</f>
        <v/>
      </c>
      <c r="Z258" s="3"/>
      <c r="AA258" s="3"/>
      <c r="AC258" s="2" t="str">
        <f>IF(Y258="","",Y258*IF(Z258="",Settings!$B$4,Z258) + Y258*IF(AA258="",Settings!$B$5,AA258) + R258*IF(AB258="",Settings!$B$6,AB258))</f>
        <v/>
      </c>
      <c r="AD258" s="2" t="str">
        <f t="shared" ref="AD258:AD321" si="67">IF(Y258="","",Y258-AC258)</f>
        <v/>
      </c>
      <c r="AE258" s="2" t="str">
        <f t="shared" ref="AE258:AE321" si="68">IF(R258=0,"",K258/R258)</f>
        <v/>
      </c>
      <c r="AF258" s="3" t="e">
        <f t="shared" ref="AF258:AF321" si="69">IF(K258=0,"",(AD258-K258)/K258*100)</f>
        <v>#VALUE!</v>
      </c>
      <c r="AG258" t="e">
        <f t="shared" ref="AG258:AG321" si="70">IF(I258=0,"",Y258/I258)</f>
        <v>#VALUE!</v>
      </c>
      <c r="AI258" s="2"/>
      <c r="AJ258" t="str">
        <f t="shared" ref="AJ258:AJ321" si="71">IF(OR(AI258="",AE258=""),"",AI258/AE258)</f>
        <v/>
      </c>
      <c r="AK258" t="e">
        <f t="shared" ref="AK258:AK321" si="72">IF(AD258&lt;=0,"",K258/AD258)</f>
        <v>#VALUE!</v>
      </c>
      <c r="AL258" s="3"/>
      <c r="AM258" t="str">
        <f t="shared" ref="AM258:AM321" si="73">IF(AL258="","",R258*AL258)</f>
        <v/>
      </c>
      <c r="AN258" s="2" t="str">
        <f t="shared" ref="AN258:AN321" si="74">IF(AL258="","",Y258*AL258)</f>
        <v/>
      </c>
      <c r="AO258" t="e">
        <f>IF(AF258="","",IF(AF258&lt;Settings!$B$8,"ROMI below target",IF(AND(Settings!$B$16&lt;&gt;"",AE258&gt;Settings!$B$16),"CAC above allowable",IF(AND(Settings!$B$10&lt;&gt;"",AG258&lt;Settings!$B$10),"Low MER","OK"))))</f>
        <v>#VALUE!</v>
      </c>
    </row>
    <row r="259" spans="5:41" x14ac:dyDescent="0.3">
      <c r="E259" s="2"/>
      <c r="F259" s="2"/>
      <c r="G259" s="2"/>
      <c r="H259" t="str">
        <f>IF(D259="","",XLOOKUP(D259,FX!$A$7:$A$100,FX!$C$7:$C$100,1))</f>
        <v/>
      </c>
      <c r="I259" s="2" t="str">
        <f t="shared" si="60"/>
        <v/>
      </c>
      <c r="J259" s="2" t="str">
        <f t="shared" si="61"/>
        <v/>
      </c>
      <c r="K259" s="2" t="str">
        <f t="shared" si="62"/>
        <v/>
      </c>
      <c r="N259" s="3">
        <f t="shared" si="63"/>
        <v>0</v>
      </c>
      <c r="O259" s="2">
        <f t="shared" si="64"/>
        <v>0</v>
      </c>
      <c r="Q259" s="2"/>
      <c r="S259" s="2" t="str">
        <f t="shared" si="65"/>
        <v/>
      </c>
      <c r="T259" s="2" t="str">
        <f t="shared" si="66"/>
        <v/>
      </c>
      <c r="U259" s="3"/>
      <c r="V259" s="3"/>
      <c r="Y259" s="2" t="str">
        <f>IF(T259="","",T259*(1-IF(U259="",Settings!$B$7,U259))*(1-IF(V259="",Settings!$B$6,V259)))</f>
        <v/>
      </c>
      <c r="Z259" s="3"/>
      <c r="AA259" s="3"/>
      <c r="AC259" s="2" t="str">
        <f>IF(Y259="","",Y259*IF(Z259="",Settings!$B$4,Z259) + Y259*IF(AA259="",Settings!$B$5,AA259) + R259*IF(AB259="",Settings!$B$6,AB259))</f>
        <v/>
      </c>
      <c r="AD259" s="2" t="str">
        <f t="shared" si="67"/>
        <v/>
      </c>
      <c r="AE259" s="2" t="str">
        <f t="shared" si="68"/>
        <v/>
      </c>
      <c r="AF259" s="3" t="e">
        <f t="shared" si="69"/>
        <v>#VALUE!</v>
      </c>
      <c r="AG259" t="e">
        <f t="shared" si="70"/>
        <v>#VALUE!</v>
      </c>
      <c r="AI259" s="2"/>
      <c r="AJ259" t="str">
        <f t="shared" si="71"/>
        <v/>
      </c>
      <c r="AK259" t="e">
        <f t="shared" si="72"/>
        <v>#VALUE!</v>
      </c>
      <c r="AL259" s="3"/>
      <c r="AM259" t="str">
        <f t="shared" si="73"/>
        <v/>
      </c>
      <c r="AN259" s="2" t="str">
        <f t="shared" si="74"/>
        <v/>
      </c>
      <c r="AO259" t="e">
        <f>IF(AF259="","",IF(AF259&lt;Settings!$B$8,"ROMI below target",IF(AND(Settings!$B$16&lt;&gt;"",AE259&gt;Settings!$B$16),"CAC above allowable",IF(AND(Settings!$B$10&lt;&gt;"",AG259&lt;Settings!$B$10),"Low MER","OK"))))</f>
        <v>#VALUE!</v>
      </c>
    </row>
    <row r="260" spans="5:41" x14ac:dyDescent="0.3">
      <c r="E260" s="2"/>
      <c r="F260" s="2"/>
      <c r="G260" s="2"/>
      <c r="H260" t="str">
        <f>IF(D260="","",XLOOKUP(D260,FX!$A$7:$A$100,FX!$C$7:$C$100,1))</f>
        <v/>
      </c>
      <c r="I260" s="2" t="str">
        <f t="shared" si="60"/>
        <v/>
      </c>
      <c r="J260" s="2" t="str">
        <f t="shared" si="61"/>
        <v/>
      </c>
      <c r="K260" s="2" t="str">
        <f t="shared" si="62"/>
        <v/>
      </c>
      <c r="N260" s="3">
        <f t="shared" si="63"/>
        <v>0</v>
      </c>
      <c r="O260" s="2">
        <f t="shared" si="64"/>
        <v>0</v>
      </c>
      <c r="Q260" s="2"/>
      <c r="S260" s="2" t="str">
        <f t="shared" si="65"/>
        <v/>
      </c>
      <c r="T260" s="2" t="str">
        <f t="shared" si="66"/>
        <v/>
      </c>
      <c r="U260" s="3"/>
      <c r="V260" s="3"/>
      <c r="Y260" s="2" t="str">
        <f>IF(T260="","",T260*(1-IF(U260="",Settings!$B$7,U260))*(1-IF(V260="",Settings!$B$6,V260)))</f>
        <v/>
      </c>
      <c r="Z260" s="3"/>
      <c r="AA260" s="3"/>
      <c r="AC260" s="2" t="str">
        <f>IF(Y260="","",Y260*IF(Z260="",Settings!$B$4,Z260) + Y260*IF(AA260="",Settings!$B$5,AA260) + R260*IF(AB260="",Settings!$B$6,AB260))</f>
        <v/>
      </c>
      <c r="AD260" s="2" t="str">
        <f t="shared" si="67"/>
        <v/>
      </c>
      <c r="AE260" s="2" t="str">
        <f t="shared" si="68"/>
        <v/>
      </c>
      <c r="AF260" s="3" t="e">
        <f t="shared" si="69"/>
        <v>#VALUE!</v>
      </c>
      <c r="AG260" t="e">
        <f t="shared" si="70"/>
        <v>#VALUE!</v>
      </c>
      <c r="AI260" s="2"/>
      <c r="AJ260" t="str">
        <f t="shared" si="71"/>
        <v/>
      </c>
      <c r="AK260" t="e">
        <f t="shared" si="72"/>
        <v>#VALUE!</v>
      </c>
      <c r="AL260" s="3"/>
      <c r="AM260" t="str">
        <f t="shared" si="73"/>
        <v/>
      </c>
      <c r="AN260" s="2" t="str">
        <f t="shared" si="74"/>
        <v/>
      </c>
      <c r="AO260" t="e">
        <f>IF(AF260="","",IF(AF260&lt;Settings!$B$8,"ROMI below target",IF(AND(Settings!$B$16&lt;&gt;"",AE260&gt;Settings!$B$16),"CAC above allowable",IF(AND(Settings!$B$10&lt;&gt;"",AG260&lt;Settings!$B$10),"Low MER","OK"))))</f>
        <v>#VALUE!</v>
      </c>
    </row>
    <row r="261" spans="5:41" x14ac:dyDescent="0.3">
      <c r="E261" s="2"/>
      <c r="F261" s="2"/>
      <c r="G261" s="2"/>
      <c r="H261" t="str">
        <f>IF(D261="","",XLOOKUP(D261,FX!$A$7:$A$100,FX!$C$7:$C$100,1))</f>
        <v/>
      </c>
      <c r="I261" s="2" t="str">
        <f t="shared" si="60"/>
        <v/>
      </c>
      <c r="J261" s="2" t="str">
        <f t="shared" si="61"/>
        <v/>
      </c>
      <c r="K261" s="2" t="str">
        <f t="shared" si="62"/>
        <v/>
      </c>
      <c r="N261" s="3">
        <f t="shared" si="63"/>
        <v>0</v>
      </c>
      <c r="O261" s="2">
        <f t="shared" si="64"/>
        <v>0</v>
      </c>
      <c r="Q261" s="2"/>
      <c r="S261" s="2" t="str">
        <f t="shared" si="65"/>
        <v/>
      </c>
      <c r="T261" s="2" t="str">
        <f t="shared" si="66"/>
        <v/>
      </c>
      <c r="U261" s="3"/>
      <c r="V261" s="3"/>
      <c r="Y261" s="2" t="str">
        <f>IF(T261="","",T261*(1-IF(U261="",Settings!$B$7,U261))*(1-IF(V261="",Settings!$B$6,V261)))</f>
        <v/>
      </c>
      <c r="Z261" s="3"/>
      <c r="AA261" s="3"/>
      <c r="AC261" s="2" t="str">
        <f>IF(Y261="","",Y261*IF(Z261="",Settings!$B$4,Z261) + Y261*IF(AA261="",Settings!$B$5,AA261) + R261*IF(AB261="",Settings!$B$6,AB261))</f>
        <v/>
      </c>
      <c r="AD261" s="2" t="str">
        <f t="shared" si="67"/>
        <v/>
      </c>
      <c r="AE261" s="2" t="str">
        <f t="shared" si="68"/>
        <v/>
      </c>
      <c r="AF261" s="3" t="e">
        <f t="shared" si="69"/>
        <v>#VALUE!</v>
      </c>
      <c r="AG261" t="e">
        <f t="shared" si="70"/>
        <v>#VALUE!</v>
      </c>
      <c r="AI261" s="2"/>
      <c r="AJ261" t="str">
        <f t="shared" si="71"/>
        <v/>
      </c>
      <c r="AK261" t="e">
        <f t="shared" si="72"/>
        <v>#VALUE!</v>
      </c>
      <c r="AL261" s="3"/>
      <c r="AM261" t="str">
        <f t="shared" si="73"/>
        <v/>
      </c>
      <c r="AN261" s="2" t="str">
        <f t="shared" si="74"/>
        <v/>
      </c>
      <c r="AO261" t="e">
        <f>IF(AF261="","",IF(AF261&lt;Settings!$B$8,"ROMI below target",IF(AND(Settings!$B$16&lt;&gt;"",AE261&gt;Settings!$B$16),"CAC above allowable",IF(AND(Settings!$B$10&lt;&gt;"",AG261&lt;Settings!$B$10),"Low MER","OK"))))</f>
        <v>#VALUE!</v>
      </c>
    </row>
    <row r="262" spans="5:41" x14ac:dyDescent="0.3">
      <c r="E262" s="2"/>
      <c r="F262" s="2"/>
      <c r="G262" s="2"/>
      <c r="H262" t="str">
        <f>IF(D262="","",XLOOKUP(D262,FX!$A$7:$A$100,FX!$C$7:$C$100,1))</f>
        <v/>
      </c>
      <c r="I262" s="2" t="str">
        <f t="shared" si="60"/>
        <v/>
      </c>
      <c r="J262" s="2" t="str">
        <f t="shared" si="61"/>
        <v/>
      </c>
      <c r="K262" s="2" t="str">
        <f t="shared" si="62"/>
        <v/>
      </c>
      <c r="N262" s="3">
        <f t="shared" si="63"/>
        <v>0</v>
      </c>
      <c r="O262" s="2">
        <f t="shared" si="64"/>
        <v>0</v>
      </c>
      <c r="Q262" s="2"/>
      <c r="S262" s="2" t="str">
        <f t="shared" si="65"/>
        <v/>
      </c>
      <c r="T262" s="2" t="str">
        <f t="shared" si="66"/>
        <v/>
      </c>
      <c r="U262" s="3"/>
      <c r="V262" s="3"/>
      <c r="Y262" s="2" t="str">
        <f>IF(T262="","",T262*(1-IF(U262="",Settings!$B$7,U262))*(1-IF(V262="",Settings!$B$6,V262)))</f>
        <v/>
      </c>
      <c r="Z262" s="3"/>
      <c r="AA262" s="3"/>
      <c r="AC262" s="2" t="str">
        <f>IF(Y262="","",Y262*IF(Z262="",Settings!$B$4,Z262) + Y262*IF(AA262="",Settings!$B$5,AA262) + R262*IF(AB262="",Settings!$B$6,AB262))</f>
        <v/>
      </c>
      <c r="AD262" s="2" t="str">
        <f t="shared" si="67"/>
        <v/>
      </c>
      <c r="AE262" s="2" t="str">
        <f t="shared" si="68"/>
        <v/>
      </c>
      <c r="AF262" s="3" t="e">
        <f t="shared" si="69"/>
        <v>#VALUE!</v>
      </c>
      <c r="AG262" t="e">
        <f t="shared" si="70"/>
        <v>#VALUE!</v>
      </c>
      <c r="AI262" s="2"/>
      <c r="AJ262" t="str">
        <f t="shared" si="71"/>
        <v/>
      </c>
      <c r="AK262" t="e">
        <f t="shared" si="72"/>
        <v>#VALUE!</v>
      </c>
      <c r="AL262" s="3"/>
      <c r="AM262" t="str">
        <f t="shared" si="73"/>
        <v/>
      </c>
      <c r="AN262" s="2" t="str">
        <f t="shared" si="74"/>
        <v/>
      </c>
      <c r="AO262" t="e">
        <f>IF(AF262="","",IF(AF262&lt;Settings!$B$8,"ROMI below target",IF(AND(Settings!$B$16&lt;&gt;"",AE262&gt;Settings!$B$16),"CAC above allowable",IF(AND(Settings!$B$10&lt;&gt;"",AG262&lt;Settings!$B$10),"Low MER","OK"))))</f>
        <v>#VALUE!</v>
      </c>
    </row>
    <row r="263" spans="5:41" x14ac:dyDescent="0.3">
      <c r="E263" s="2"/>
      <c r="F263" s="2"/>
      <c r="G263" s="2"/>
      <c r="H263" t="str">
        <f>IF(D263="","",XLOOKUP(D263,FX!$A$7:$A$100,FX!$C$7:$C$100,1))</f>
        <v/>
      </c>
      <c r="I263" s="2" t="str">
        <f t="shared" si="60"/>
        <v/>
      </c>
      <c r="J263" s="2" t="str">
        <f t="shared" si="61"/>
        <v/>
      </c>
      <c r="K263" s="2" t="str">
        <f t="shared" si="62"/>
        <v/>
      </c>
      <c r="N263" s="3">
        <f t="shared" si="63"/>
        <v>0</v>
      </c>
      <c r="O263" s="2">
        <f t="shared" si="64"/>
        <v>0</v>
      </c>
      <c r="Q263" s="2"/>
      <c r="S263" s="2" t="str">
        <f t="shared" si="65"/>
        <v/>
      </c>
      <c r="T263" s="2" t="str">
        <f t="shared" si="66"/>
        <v/>
      </c>
      <c r="U263" s="3"/>
      <c r="V263" s="3"/>
      <c r="Y263" s="2" t="str">
        <f>IF(T263="","",T263*(1-IF(U263="",Settings!$B$7,U263))*(1-IF(V263="",Settings!$B$6,V263)))</f>
        <v/>
      </c>
      <c r="Z263" s="3"/>
      <c r="AA263" s="3"/>
      <c r="AC263" s="2" t="str">
        <f>IF(Y263="","",Y263*IF(Z263="",Settings!$B$4,Z263) + Y263*IF(AA263="",Settings!$B$5,AA263) + R263*IF(AB263="",Settings!$B$6,AB263))</f>
        <v/>
      </c>
      <c r="AD263" s="2" t="str">
        <f t="shared" si="67"/>
        <v/>
      </c>
      <c r="AE263" s="2" t="str">
        <f t="shared" si="68"/>
        <v/>
      </c>
      <c r="AF263" s="3" t="e">
        <f t="shared" si="69"/>
        <v>#VALUE!</v>
      </c>
      <c r="AG263" t="e">
        <f t="shared" si="70"/>
        <v>#VALUE!</v>
      </c>
      <c r="AI263" s="2"/>
      <c r="AJ263" t="str">
        <f t="shared" si="71"/>
        <v/>
      </c>
      <c r="AK263" t="e">
        <f t="shared" si="72"/>
        <v>#VALUE!</v>
      </c>
      <c r="AL263" s="3"/>
      <c r="AM263" t="str">
        <f t="shared" si="73"/>
        <v/>
      </c>
      <c r="AN263" s="2" t="str">
        <f t="shared" si="74"/>
        <v/>
      </c>
      <c r="AO263" t="e">
        <f>IF(AF263="","",IF(AF263&lt;Settings!$B$8,"ROMI below target",IF(AND(Settings!$B$16&lt;&gt;"",AE263&gt;Settings!$B$16),"CAC above allowable",IF(AND(Settings!$B$10&lt;&gt;"",AG263&lt;Settings!$B$10),"Low MER","OK"))))</f>
        <v>#VALUE!</v>
      </c>
    </row>
    <row r="264" spans="5:41" x14ac:dyDescent="0.3">
      <c r="E264" s="2"/>
      <c r="F264" s="2"/>
      <c r="G264" s="2"/>
      <c r="H264" t="str">
        <f>IF(D264="","",XLOOKUP(D264,FX!$A$7:$A$100,FX!$C$7:$C$100,1))</f>
        <v/>
      </c>
      <c r="I264" s="2" t="str">
        <f t="shared" si="60"/>
        <v/>
      </c>
      <c r="J264" s="2" t="str">
        <f t="shared" si="61"/>
        <v/>
      </c>
      <c r="K264" s="2" t="str">
        <f t="shared" si="62"/>
        <v/>
      </c>
      <c r="N264" s="3">
        <f t="shared" si="63"/>
        <v>0</v>
      </c>
      <c r="O264" s="2">
        <f t="shared" si="64"/>
        <v>0</v>
      </c>
      <c r="Q264" s="2"/>
      <c r="S264" s="2" t="str">
        <f t="shared" si="65"/>
        <v/>
      </c>
      <c r="T264" s="2" t="str">
        <f t="shared" si="66"/>
        <v/>
      </c>
      <c r="U264" s="3"/>
      <c r="V264" s="3"/>
      <c r="Y264" s="2" t="str">
        <f>IF(T264="","",T264*(1-IF(U264="",Settings!$B$7,U264))*(1-IF(V264="",Settings!$B$6,V264)))</f>
        <v/>
      </c>
      <c r="Z264" s="3"/>
      <c r="AA264" s="3"/>
      <c r="AC264" s="2" t="str">
        <f>IF(Y264="","",Y264*IF(Z264="",Settings!$B$4,Z264) + Y264*IF(AA264="",Settings!$B$5,AA264) + R264*IF(AB264="",Settings!$B$6,AB264))</f>
        <v/>
      </c>
      <c r="AD264" s="2" t="str">
        <f t="shared" si="67"/>
        <v/>
      </c>
      <c r="AE264" s="2" t="str">
        <f t="shared" si="68"/>
        <v/>
      </c>
      <c r="AF264" s="3" t="e">
        <f t="shared" si="69"/>
        <v>#VALUE!</v>
      </c>
      <c r="AG264" t="e">
        <f t="shared" si="70"/>
        <v>#VALUE!</v>
      </c>
      <c r="AI264" s="2"/>
      <c r="AJ264" t="str">
        <f t="shared" si="71"/>
        <v/>
      </c>
      <c r="AK264" t="e">
        <f t="shared" si="72"/>
        <v>#VALUE!</v>
      </c>
      <c r="AL264" s="3"/>
      <c r="AM264" t="str">
        <f t="shared" si="73"/>
        <v/>
      </c>
      <c r="AN264" s="2" t="str">
        <f t="shared" si="74"/>
        <v/>
      </c>
      <c r="AO264" t="e">
        <f>IF(AF264="","",IF(AF264&lt;Settings!$B$8,"ROMI below target",IF(AND(Settings!$B$16&lt;&gt;"",AE264&gt;Settings!$B$16),"CAC above allowable",IF(AND(Settings!$B$10&lt;&gt;"",AG264&lt;Settings!$B$10),"Low MER","OK"))))</f>
        <v>#VALUE!</v>
      </c>
    </row>
    <row r="265" spans="5:41" x14ac:dyDescent="0.3">
      <c r="E265" s="2"/>
      <c r="F265" s="2"/>
      <c r="G265" s="2"/>
      <c r="H265" t="str">
        <f>IF(D265="","",XLOOKUP(D265,FX!$A$7:$A$100,FX!$C$7:$C$100,1))</f>
        <v/>
      </c>
      <c r="I265" s="2" t="str">
        <f t="shared" si="60"/>
        <v/>
      </c>
      <c r="J265" s="2" t="str">
        <f t="shared" si="61"/>
        <v/>
      </c>
      <c r="K265" s="2" t="str">
        <f t="shared" si="62"/>
        <v/>
      </c>
      <c r="N265" s="3">
        <f t="shared" si="63"/>
        <v>0</v>
      </c>
      <c r="O265" s="2">
        <f t="shared" si="64"/>
        <v>0</v>
      </c>
      <c r="Q265" s="2"/>
      <c r="S265" s="2" t="str">
        <f t="shared" si="65"/>
        <v/>
      </c>
      <c r="T265" s="2" t="str">
        <f t="shared" si="66"/>
        <v/>
      </c>
      <c r="U265" s="3"/>
      <c r="V265" s="3"/>
      <c r="Y265" s="2" t="str">
        <f>IF(T265="","",T265*(1-IF(U265="",Settings!$B$7,U265))*(1-IF(V265="",Settings!$B$6,V265)))</f>
        <v/>
      </c>
      <c r="Z265" s="3"/>
      <c r="AA265" s="3"/>
      <c r="AC265" s="2" t="str">
        <f>IF(Y265="","",Y265*IF(Z265="",Settings!$B$4,Z265) + Y265*IF(AA265="",Settings!$B$5,AA265) + R265*IF(AB265="",Settings!$B$6,AB265))</f>
        <v/>
      </c>
      <c r="AD265" s="2" t="str">
        <f t="shared" si="67"/>
        <v/>
      </c>
      <c r="AE265" s="2" t="str">
        <f t="shared" si="68"/>
        <v/>
      </c>
      <c r="AF265" s="3" t="e">
        <f t="shared" si="69"/>
        <v>#VALUE!</v>
      </c>
      <c r="AG265" t="e">
        <f t="shared" si="70"/>
        <v>#VALUE!</v>
      </c>
      <c r="AI265" s="2"/>
      <c r="AJ265" t="str">
        <f t="shared" si="71"/>
        <v/>
      </c>
      <c r="AK265" t="e">
        <f t="shared" si="72"/>
        <v>#VALUE!</v>
      </c>
      <c r="AL265" s="3"/>
      <c r="AM265" t="str">
        <f t="shared" si="73"/>
        <v/>
      </c>
      <c r="AN265" s="2" t="str">
        <f t="shared" si="74"/>
        <v/>
      </c>
      <c r="AO265" t="e">
        <f>IF(AF265="","",IF(AF265&lt;Settings!$B$8,"ROMI below target",IF(AND(Settings!$B$16&lt;&gt;"",AE265&gt;Settings!$B$16),"CAC above allowable",IF(AND(Settings!$B$10&lt;&gt;"",AG265&lt;Settings!$B$10),"Low MER","OK"))))</f>
        <v>#VALUE!</v>
      </c>
    </row>
    <row r="266" spans="5:41" x14ac:dyDescent="0.3">
      <c r="E266" s="2"/>
      <c r="F266" s="2"/>
      <c r="G266" s="2"/>
      <c r="H266" t="str">
        <f>IF(D266="","",XLOOKUP(D266,FX!$A$7:$A$100,FX!$C$7:$C$100,1))</f>
        <v/>
      </c>
      <c r="I266" s="2" t="str">
        <f t="shared" si="60"/>
        <v/>
      </c>
      <c r="J266" s="2" t="str">
        <f t="shared" si="61"/>
        <v/>
      </c>
      <c r="K266" s="2" t="str">
        <f t="shared" si="62"/>
        <v/>
      </c>
      <c r="N266" s="3">
        <f t="shared" si="63"/>
        <v>0</v>
      </c>
      <c r="O266" s="2">
        <f t="shared" si="64"/>
        <v>0</v>
      </c>
      <c r="Q266" s="2"/>
      <c r="S266" s="2" t="str">
        <f t="shared" si="65"/>
        <v/>
      </c>
      <c r="T266" s="2" t="str">
        <f t="shared" si="66"/>
        <v/>
      </c>
      <c r="U266" s="3"/>
      <c r="V266" s="3"/>
      <c r="Y266" s="2" t="str">
        <f>IF(T266="","",T266*(1-IF(U266="",Settings!$B$7,U266))*(1-IF(V266="",Settings!$B$6,V266)))</f>
        <v/>
      </c>
      <c r="Z266" s="3"/>
      <c r="AA266" s="3"/>
      <c r="AC266" s="2" t="str">
        <f>IF(Y266="","",Y266*IF(Z266="",Settings!$B$4,Z266) + Y266*IF(AA266="",Settings!$B$5,AA266) + R266*IF(AB266="",Settings!$B$6,AB266))</f>
        <v/>
      </c>
      <c r="AD266" s="2" t="str">
        <f t="shared" si="67"/>
        <v/>
      </c>
      <c r="AE266" s="2" t="str">
        <f t="shared" si="68"/>
        <v/>
      </c>
      <c r="AF266" s="3" t="e">
        <f t="shared" si="69"/>
        <v>#VALUE!</v>
      </c>
      <c r="AG266" t="e">
        <f t="shared" si="70"/>
        <v>#VALUE!</v>
      </c>
      <c r="AI266" s="2"/>
      <c r="AJ266" t="str">
        <f t="shared" si="71"/>
        <v/>
      </c>
      <c r="AK266" t="e">
        <f t="shared" si="72"/>
        <v>#VALUE!</v>
      </c>
      <c r="AL266" s="3"/>
      <c r="AM266" t="str">
        <f t="shared" si="73"/>
        <v/>
      </c>
      <c r="AN266" s="2" t="str">
        <f t="shared" si="74"/>
        <v/>
      </c>
      <c r="AO266" t="e">
        <f>IF(AF266="","",IF(AF266&lt;Settings!$B$8,"ROMI below target",IF(AND(Settings!$B$16&lt;&gt;"",AE266&gt;Settings!$B$16),"CAC above allowable",IF(AND(Settings!$B$10&lt;&gt;"",AG266&lt;Settings!$B$10),"Low MER","OK"))))</f>
        <v>#VALUE!</v>
      </c>
    </row>
    <row r="267" spans="5:41" x14ac:dyDescent="0.3">
      <c r="E267" s="2"/>
      <c r="F267" s="2"/>
      <c r="G267" s="2"/>
      <c r="H267" t="str">
        <f>IF(D267="","",XLOOKUP(D267,FX!$A$7:$A$100,FX!$C$7:$C$100,1))</f>
        <v/>
      </c>
      <c r="I267" s="2" t="str">
        <f t="shared" si="60"/>
        <v/>
      </c>
      <c r="J267" s="2" t="str">
        <f t="shared" si="61"/>
        <v/>
      </c>
      <c r="K267" s="2" t="str">
        <f t="shared" si="62"/>
        <v/>
      </c>
      <c r="N267" s="3">
        <f t="shared" si="63"/>
        <v>0</v>
      </c>
      <c r="O267" s="2">
        <f t="shared" si="64"/>
        <v>0</v>
      </c>
      <c r="Q267" s="2"/>
      <c r="S267" s="2" t="str">
        <f t="shared" si="65"/>
        <v/>
      </c>
      <c r="T267" s="2" t="str">
        <f t="shared" si="66"/>
        <v/>
      </c>
      <c r="U267" s="3"/>
      <c r="V267" s="3"/>
      <c r="Y267" s="2" t="str">
        <f>IF(T267="","",T267*(1-IF(U267="",Settings!$B$7,U267))*(1-IF(V267="",Settings!$B$6,V267)))</f>
        <v/>
      </c>
      <c r="Z267" s="3"/>
      <c r="AA267" s="3"/>
      <c r="AC267" s="2" t="str">
        <f>IF(Y267="","",Y267*IF(Z267="",Settings!$B$4,Z267) + Y267*IF(AA267="",Settings!$B$5,AA267) + R267*IF(AB267="",Settings!$B$6,AB267))</f>
        <v/>
      </c>
      <c r="AD267" s="2" t="str">
        <f t="shared" si="67"/>
        <v/>
      </c>
      <c r="AE267" s="2" t="str">
        <f t="shared" si="68"/>
        <v/>
      </c>
      <c r="AF267" s="3" t="e">
        <f t="shared" si="69"/>
        <v>#VALUE!</v>
      </c>
      <c r="AG267" t="e">
        <f t="shared" si="70"/>
        <v>#VALUE!</v>
      </c>
      <c r="AI267" s="2"/>
      <c r="AJ267" t="str">
        <f t="shared" si="71"/>
        <v/>
      </c>
      <c r="AK267" t="e">
        <f t="shared" si="72"/>
        <v>#VALUE!</v>
      </c>
      <c r="AL267" s="3"/>
      <c r="AM267" t="str">
        <f t="shared" si="73"/>
        <v/>
      </c>
      <c r="AN267" s="2" t="str">
        <f t="shared" si="74"/>
        <v/>
      </c>
      <c r="AO267" t="e">
        <f>IF(AF267="","",IF(AF267&lt;Settings!$B$8,"ROMI below target",IF(AND(Settings!$B$16&lt;&gt;"",AE267&gt;Settings!$B$16),"CAC above allowable",IF(AND(Settings!$B$10&lt;&gt;"",AG267&lt;Settings!$B$10),"Low MER","OK"))))</f>
        <v>#VALUE!</v>
      </c>
    </row>
    <row r="268" spans="5:41" x14ac:dyDescent="0.3">
      <c r="E268" s="2"/>
      <c r="F268" s="2"/>
      <c r="G268" s="2"/>
      <c r="H268" t="str">
        <f>IF(D268="","",XLOOKUP(D268,FX!$A$7:$A$100,FX!$C$7:$C$100,1))</f>
        <v/>
      </c>
      <c r="I268" s="2" t="str">
        <f t="shared" si="60"/>
        <v/>
      </c>
      <c r="J268" s="2" t="str">
        <f t="shared" si="61"/>
        <v/>
      </c>
      <c r="K268" s="2" t="str">
        <f t="shared" si="62"/>
        <v/>
      </c>
      <c r="N268" s="3">
        <f t="shared" si="63"/>
        <v>0</v>
      </c>
      <c r="O268" s="2">
        <f t="shared" si="64"/>
        <v>0</v>
      </c>
      <c r="Q268" s="2"/>
      <c r="S268" s="2" t="str">
        <f t="shared" si="65"/>
        <v/>
      </c>
      <c r="T268" s="2" t="str">
        <f t="shared" si="66"/>
        <v/>
      </c>
      <c r="U268" s="3"/>
      <c r="V268" s="3"/>
      <c r="Y268" s="2" t="str">
        <f>IF(T268="","",T268*(1-IF(U268="",Settings!$B$7,U268))*(1-IF(V268="",Settings!$B$6,V268)))</f>
        <v/>
      </c>
      <c r="Z268" s="3"/>
      <c r="AA268" s="3"/>
      <c r="AC268" s="2" t="str">
        <f>IF(Y268="","",Y268*IF(Z268="",Settings!$B$4,Z268) + Y268*IF(AA268="",Settings!$B$5,AA268) + R268*IF(AB268="",Settings!$B$6,AB268))</f>
        <v/>
      </c>
      <c r="AD268" s="2" t="str">
        <f t="shared" si="67"/>
        <v/>
      </c>
      <c r="AE268" s="2" t="str">
        <f t="shared" si="68"/>
        <v/>
      </c>
      <c r="AF268" s="3" t="e">
        <f t="shared" si="69"/>
        <v>#VALUE!</v>
      </c>
      <c r="AG268" t="e">
        <f t="shared" si="70"/>
        <v>#VALUE!</v>
      </c>
      <c r="AI268" s="2"/>
      <c r="AJ268" t="str">
        <f t="shared" si="71"/>
        <v/>
      </c>
      <c r="AK268" t="e">
        <f t="shared" si="72"/>
        <v>#VALUE!</v>
      </c>
      <c r="AL268" s="3"/>
      <c r="AM268" t="str">
        <f t="shared" si="73"/>
        <v/>
      </c>
      <c r="AN268" s="2" t="str">
        <f t="shared" si="74"/>
        <v/>
      </c>
      <c r="AO268" t="e">
        <f>IF(AF268="","",IF(AF268&lt;Settings!$B$8,"ROMI below target",IF(AND(Settings!$B$16&lt;&gt;"",AE268&gt;Settings!$B$16),"CAC above allowable",IF(AND(Settings!$B$10&lt;&gt;"",AG268&lt;Settings!$B$10),"Low MER","OK"))))</f>
        <v>#VALUE!</v>
      </c>
    </row>
    <row r="269" spans="5:41" x14ac:dyDescent="0.3">
      <c r="E269" s="2"/>
      <c r="F269" s="2"/>
      <c r="G269" s="2"/>
      <c r="H269" t="str">
        <f>IF(D269="","",XLOOKUP(D269,FX!$A$7:$A$100,FX!$C$7:$C$100,1))</f>
        <v/>
      </c>
      <c r="I269" s="2" t="str">
        <f t="shared" si="60"/>
        <v/>
      </c>
      <c r="J269" s="2" t="str">
        <f t="shared" si="61"/>
        <v/>
      </c>
      <c r="K269" s="2" t="str">
        <f t="shared" si="62"/>
        <v/>
      </c>
      <c r="N269" s="3">
        <f t="shared" si="63"/>
        <v>0</v>
      </c>
      <c r="O269" s="2">
        <f t="shared" si="64"/>
        <v>0</v>
      </c>
      <c r="Q269" s="2"/>
      <c r="S269" s="2" t="str">
        <f t="shared" si="65"/>
        <v/>
      </c>
      <c r="T269" s="2" t="str">
        <f t="shared" si="66"/>
        <v/>
      </c>
      <c r="U269" s="3"/>
      <c r="V269" s="3"/>
      <c r="Y269" s="2" t="str">
        <f>IF(T269="","",T269*(1-IF(U269="",Settings!$B$7,U269))*(1-IF(V269="",Settings!$B$6,V269)))</f>
        <v/>
      </c>
      <c r="Z269" s="3"/>
      <c r="AA269" s="3"/>
      <c r="AC269" s="2" t="str">
        <f>IF(Y269="","",Y269*IF(Z269="",Settings!$B$4,Z269) + Y269*IF(AA269="",Settings!$B$5,AA269) + R269*IF(AB269="",Settings!$B$6,AB269))</f>
        <v/>
      </c>
      <c r="AD269" s="2" t="str">
        <f t="shared" si="67"/>
        <v/>
      </c>
      <c r="AE269" s="2" t="str">
        <f t="shared" si="68"/>
        <v/>
      </c>
      <c r="AF269" s="3" t="e">
        <f t="shared" si="69"/>
        <v>#VALUE!</v>
      </c>
      <c r="AG269" t="e">
        <f t="shared" si="70"/>
        <v>#VALUE!</v>
      </c>
      <c r="AI269" s="2"/>
      <c r="AJ269" t="str">
        <f t="shared" si="71"/>
        <v/>
      </c>
      <c r="AK269" t="e">
        <f t="shared" si="72"/>
        <v>#VALUE!</v>
      </c>
      <c r="AL269" s="3"/>
      <c r="AM269" t="str">
        <f t="shared" si="73"/>
        <v/>
      </c>
      <c r="AN269" s="2" t="str">
        <f t="shared" si="74"/>
        <v/>
      </c>
      <c r="AO269" t="e">
        <f>IF(AF269="","",IF(AF269&lt;Settings!$B$8,"ROMI below target",IF(AND(Settings!$B$16&lt;&gt;"",AE269&gt;Settings!$B$16),"CAC above allowable",IF(AND(Settings!$B$10&lt;&gt;"",AG269&lt;Settings!$B$10),"Low MER","OK"))))</f>
        <v>#VALUE!</v>
      </c>
    </row>
    <row r="270" spans="5:41" x14ac:dyDescent="0.3">
      <c r="E270" s="2"/>
      <c r="F270" s="2"/>
      <c r="G270" s="2"/>
      <c r="H270" t="str">
        <f>IF(D270="","",XLOOKUP(D270,FX!$A$7:$A$100,FX!$C$7:$C$100,1))</f>
        <v/>
      </c>
      <c r="I270" s="2" t="str">
        <f t="shared" si="60"/>
        <v/>
      </c>
      <c r="J270" s="2" t="str">
        <f t="shared" si="61"/>
        <v/>
      </c>
      <c r="K270" s="2" t="str">
        <f t="shared" si="62"/>
        <v/>
      </c>
      <c r="N270" s="3">
        <f t="shared" si="63"/>
        <v>0</v>
      </c>
      <c r="O270" s="2">
        <f t="shared" si="64"/>
        <v>0</v>
      </c>
      <c r="Q270" s="2"/>
      <c r="S270" s="2" t="str">
        <f t="shared" si="65"/>
        <v/>
      </c>
      <c r="T270" s="2" t="str">
        <f t="shared" si="66"/>
        <v/>
      </c>
      <c r="U270" s="3"/>
      <c r="V270" s="3"/>
      <c r="Y270" s="2" t="str">
        <f>IF(T270="","",T270*(1-IF(U270="",Settings!$B$7,U270))*(1-IF(V270="",Settings!$B$6,V270)))</f>
        <v/>
      </c>
      <c r="Z270" s="3"/>
      <c r="AA270" s="3"/>
      <c r="AC270" s="2" t="str">
        <f>IF(Y270="","",Y270*IF(Z270="",Settings!$B$4,Z270) + Y270*IF(AA270="",Settings!$B$5,AA270) + R270*IF(AB270="",Settings!$B$6,AB270))</f>
        <v/>
      </c>
      <c r="AD270" s="2" t="str">
        <f t="shared" si="67"/>
        <v/>
      </c>
      <c r="AE270" s="2" t="str">
        <f t="shared" si="68"/>
        <v/>
      </c>
      <c r="AF270" s="3" t="e">
        <f t="shared" si="69"/>
        <v>#VALUE!</v>
      </c>
      <c r="AG270" t="e">
        <f t="shared" si="70"/>
        <v>#VALUE!</v>
      </c>
      <c r="AI270" s="2"/>
      <c r="AJ270" t="str">
        <f t="shared" si="71"/>
        <v/>
      </c>
      <c r="AK270" t="e">
        <f t="shared" si="72"/>
        <v>#VALUE!</v>
      </c>
      <c r="AL270" s="3"/>
      <c r="AM270" t="str">
        <f t="shared" si="73"/>
        <v/>
      </c>
      <c r="AN270" s="2" t="str">
        <f t="shared" si="74"/>
        <v/>
      </c>
      <c r="AO270" t="e">
        <f>IF(AF270="","",IF(AF270&lt;Settings!$B$8,"ROMI below target",IF(AND(Settings!$B$16&lt;&gt;"",AE270&gt;Settings!$B$16),"CAC above allowable",IF(AND(Settings!$B$10&lt;&gt;"",AG270&lt;Settings!$B$10),"Low MER","OK"))))</f>
        <v>#VALUE!</v>
      </c>
    </row>
    <row r="271" spans="5:41" x14ac:dyDescent="0.3">
      <c r="E271" s="2"/>
      <c r="F271" s="2"/>
      <c r="G271" s="2"/>
      <c r="H271" t="str">
        <f>IF(D271="","",XLOOKUP(D271,FX!$A$7:$A$100,FX!$C$7:$C$100,1))</f>
        <v/>
      </c>
      <c r="I271" s="2" t="str">
        <f t="shared" si="60"/>
        <v/>
      </c>
      <c r="J271" s="2" t="str">
        <f t="shared" si="61"/>
        <v/>
      </c>
      <c r="K271" s="2" t="str">
        <f t="shared" si="62"/>
        <v/>
      </c>
      <c r="N271" s="3">
        <f t="shared" si="63"/>
        <v>0</v>
      </c>
      <c r="O271" s="2">
        <f t="shared" si="64"/>
        <v>0</v>
      </c>
      <c r="Q271" s="2"/>
      <c r="S271" s="2" t="str">
        <f t="shared" si="65"/>
        <v/>
      </c>
      <c r="T271" s="2" t="str">
        <f t="shared" si="66"/>
        <v/>
      </c>
      <c r="U271" s="3"/>
      <c r="V271" s="3"/>
      <c r="Y271" s="2" t="str">
        <f>IF(T271="","",T271*(1-IF(U271="",Settings!$B$7,U271))*(1-IF(V271="",Settings!$B$6,V271)))</f>
        <v/>
      </c>
      <c r="Z271" s="3"/>
      <c r="AA271" s="3"/>
      <c r="AC271" s="2" t="str">
        <f>IF(Y271="","",Y271*IF(Z271="",Settings!$B$4,Z271) + Y271*IF(AA271="",Settings!$B$5,AA271) + R271*IF(AB271="",Settings!$B$6,AB271))</f>
        <v/>
      </c>
      <c r="AD271" s="2" t="str">
        <f t="shared" si="67"/>
        <v/>
      </c>
      <c r="AE271" s="2" t="str">
        <f t="shared" si="68"/>
        <v/>
      </c>
      <c r="AF271" s="3" t="e">
        <f t="shared" si="69"/>
        <v>#VALUE!</v>
      </c>
      <c r="AG271" t="e">
        <f t="shared" si="70"/>
        <v>#VALUE!</v>
      </c>
      <c r="AI271" s="2"/>
      <c r="AJ271" t="str">
        <f t="shared" si="71"/>
        <v/>
      </c>
      <c r="AK271" t="e">
        <f t="shared" si="72"/>
        <v>#VALUE!</v>
      </c>
      <c r="AL271" s="3"/>
      <c r="AM271" t="str">
        <f t="shared" si="73"/>
        <v/>
      </c>
      <c r="AN271" s="2" t="str">
        <f t="shared" si="74"/>
        <v/>
      </c>
      <c r="AO271" t="e">
        <f>IF(AF271="","",IF(AF271&lt;Settings!$B$8,"ROMI below target",IF(AND(Settings!$B$16&lt;&gt;"",AE271&gt;Settings!$B$16),"CAC above allowable",IF(AND(Settings!$B$10&lt;&gt;"",AG271&lt;Settings!$B$10),"Low MER","OK"))))</f>
        <v>#VALUE!</v>
      </c>
    </row>
    <row r="272" spans="5:41" x14ac:dyDescent="0.3">
      <c r="E272" s="2"/>
      <c r="F272" s="2"/>
      <c r="G272" s="2"/>
      <c r="H272" t="str">
        <f>IF(D272="","",XLOOKUP(D272,FX!$A$7:$A$100,FX!$C$7:$C$100,1))</f>
        <v/>
      </c>
      <c r="I272" s="2" t="str">
        <f t="shared" si="60"/>
        <v/>
      </c>
      <c r="J272" s="2" t="str">
        <f t="shared" si="61"/>
        <v/>
      </c>
      <c r="K272" s="2" t="str">
        <f t="shared" si="62"/>
        <v/>
      </c>
      <c r="N272" s="3">
        <f t="shared" si="63"/>
        <v>0</v>
      </c>
      <c r="O272" s="2">
        <f t="shared" si="64"/>
        <v>0</v>
      </c>
      <c r="Q272" s="2"/>
      <c r="S272" s="2" t="str">
        <f t="shared" si="65"/>
        <v/>
      </c>
      <c r="T272" s="2" t="str">
        <f t="shared" si="66"/>
        <v/>
      </c>
      <c r="U272" s="3"/>
      <c r="V272" s="3"/>
      <c r="Y272" s="2" t="str">
        <f>IF(T272="","",T272*(1-IF(U272="",Settings!$B$7,U272))*(1-IF(V272="",Settings!$B$6,V272)))</f>
        <v/>
      </c>
      <c r="Z272" s="3"/>
      <c r="AA272" s="3"/>
      <c r="AC272" s="2" t="str">
        <f>IF(Y272="","",Y272*IF(Z272="",Settings!$B$4,Z272) + Y272*IF(AA272="",Settings!$B$5,AA272) + R272*IF(AB272="",Settings!$B$6,AB272))</f>
        <v/>
      </c>
      <c r="AD272" s="2" t="str">
        <f t="shared" si="67"/>
        <v/>
      </c>
      <c r="AE272" s="2" t="str">
        <f t="shared" si="68"/>
        <v/>
      </c>
      <c r="AF272" s="3" t="e">
        <f t="shared" si="69"/>
        <v>#VALUE!</v>
      </c>
      <c r="AG272" t="e">
        <f t="shared" si="70"/>
        <v>#VALUE!</v>
      </c>
      <c r="AI272" s="2"/>
      <c r="AJ272" t="str">
        <f t="shared" si="71"/>
        <v/>
      </c>
      <c r="AK272" t="e">
        <f t="shared" si="72"/>
        <v>#VALUE!</v>
      </c>
      <c r="AL272" s="3"/>
      <c r="AM272" t="str">
        <f t="shared" si="73"/>
        <v/>
      </c>
      <c r="AN272" s="2" t="str">
        <f t="shared" si="74"/>
        <v/>
      </c>
      <c r="AO272" t="e">
        <f>IF(AF272="","",IF(AF272&lt;Settings!$B$8,"ROMI below target",IF(AND(Settings!$B$16&lt;&gt;"",AE272&gt;Settings!$B$16),"CAC above allowable",IF(AND(Settings!$B$10&lt;&gt;"",AG272&lt;Settings!$B$10),"Low MER","OK"))))</f>
        <v>#VALUE!</v>
      </c>
    </row>
    <row r="273" spans="5:41" x14ac:dyDescent="0.3">
      <c r="E273" s="2"/>
      <c r="F273" s="2"/>
      <c r="G273" s="2"/>
      <c r="H273" t="str">
        <f>IF(D273="","",XLOOKUP(D273,FX!$A$7:$A$100,FX!$C$7:$C$100,1))</f>
        <v/>
      </c>
      <c r="I273" s="2" t="str">
        <f t="shared" si="60"/>
        <v/>
      </c>
      <c r="J273" s="2" t="str">
        <f t="shared" si="61"/>
        <v/>
      </c>
      <c r="K273" s="2" t="str">
        <f t="shared" si="62"/>
        <v/>
      </c>
      <c r="N273" s="3">
        <f t="shared" si="63"/>
        <v>0</v>
      </c>
      <c r="O273" s="2">
        <f t="shared" si="64"/>
        <v>0</v>
      </c>
      <c r="Q273" s="2"/>
      <c r="S273" s="2" t="str">
        <f t="shared" si="65"/>
        <v/>
      </c>
      <c r="T273" s="2" t="str">
        <f t="shared" si="66"/>
        <v/>
      </c>
      <c r="U273" s="3"/>
      <c r="V273" s="3"/>
      <c r="Y273" s="2" t="str">
        <f>IF(T273="","",T273*(1-IF(U273="",Settings!$B$7,U273))*(1-IF(V273="",Settings!$B$6,V273)))</f>
        <v/>
      </c>
      <c r="Z273" s="3"/>
      <c r="AA273" s="3"/>
      <c r="AC273" s="2" t="str">
        <f>IF(Y273="","",Y273*IF(Z273="",Settings!$B$4,Z273) + Y273*IF(AA273="",Settings!$B$5,AA273) + R273*IF(AB273="",Settings!$B$6,AB273))</f>
        <v/>
      </c>
      <c r="AD273" s="2" t="str">
        <f t="shared" si="67"/>
        <v/>
      </c>
      <c r="AE273" s="2" t="str">
        <f t="shared" si="68"/>
        <v/>
      </c>
      <c r="AF273" s="3" t="e">
        <f t="shared" si="69"/>
        <v>#VALUE!</v>
      </c>
      <c r="AG273" t="e">
        <f t="shared" si="70"/>
        <v>#VALUE!</v>
      </c>
      <c r="AI273" s="2"/>
      <c r="AJ273" t="str">
        <f t="shared" si="71"/>
        <v/>
      </c>
      <c r="AK273" t="e">
        <f t="shared" si="72"/>
        <v>#VALUE!</v>
      </c>
      <c r="AL273" s="3"/>
      <c r="AM273" t="str">
        <f t="shared" si="73"/>
        <v/>
      </c>
      <c r="AN273" s="2" t="str">
        <f t="shared" si="74"/>
        <v/>
      </c>
      <c r="AO273" t="e">
        <f>IF(AF273="","",IF(AF273&lt;Settings!$B$8,"ROMI below target",IF(AND(Settings!$B$16&lt;&gt;"",AE273&gt;Settings!$B$16),"CAC above allowable",IF(AND(Settings!$B$10&lt;&gt;"",AG273&lt;Settings!$B$10),"Low MER","OK"))))</f>
        <v>#VALUE!</v>
      </c>
    </row>
    <row r="274" spans="5:41" x14ac:dyDescent="0.3">
      <c r="E274" s="2"/>
      <c r="F274" s="2"/>
      <c r="G274" s="2"/>
      <c r="H274" t="str">
        <f>IF(D274="","",XLOOKUP(D274,FX!$A$7:$A$100,FX!$C$7:$C$100,1))</f>
        <v/>
      </c>
      <c r="I274" s="2" t="str">
        <f t="shared" si="60"/>
        <v/>
      </c>
      <c r="J274" s="2" t="str">
        <f t="shared" si="61"/>
        <v/>
      </c>
      <c r="K274" s="2" t="str">
        <f t="shared" si="62"/>
        <v/>
      </c>
      <c r="N274" s="3">
        <f t="shared" si="63"/>
        <v>0</v>
      </c>
      <c r="O274" s="2">
        <f t="shared" si="64"/>
        <v>0</v>
      </c>
      <c r="Q274" s="2"/>
      <c r="S274" s="2" t="str">
        <f t="shared" si="65"/>
        <v/>
      </c>
      <c r="T274" s="2" t="str">
        <f t="shared" si="66"/>
        <v/>
      </c>
      <c r="U274" s="3"/>
      <c r="V274" s="3"/>
      <c r="Y274" s="2" t="str">
        <f>IF(T274="","",T274*(1-IF(U274="",Settings!$B$7,U274))*(1-IF(V274="",Settings!$B$6,V274)))</f>
        <v/>
      </c>
      <c r="Z274" s="3"/>
      <c r="AA274" s="3"/>
      <c r="AC274" s="2" t="str">
        <f>IF(Y274="","",Y274*IF(Z274="",Settings!$B$4,Z274) + Y274*IF(AA274="",Settings!$B$5,AA274) + R274*IF(AB274="",Settings!$B$6,AB274))</f>
        <v/>
      </c>
      <c r="AD274" s="2" t="str">
        <f t="shared" si="67"/>
        <v/>
      </c>
      <c r="AE274" s="2" t="str">
        <f t="shared" si="68"/>
        <v/>
      </c>
      <c r="AF274" s="3" t="e">
        <f t="shared" si="69"/>
        <v>#VALUE!</v>
      </c>
      <c r="AG274" t="e">
        <f t="shared" si="70"/>
        <v>#VALUE!</v>
      </c>
      <c r="AI274" s="2"/>
      <c r="AJ274" t="str">
        <f t="shared" si="71"/>
        <v/>
      </c>
      <c r="AK274" t="e">
        <f t="shared" si="72"/>
        <v>#VALUE!</v>
      </c>
      <c r="AL274" s="3"/>
      <c r="AM274" t="str">
        <f t="shared" si="73"/>
        <v/>
      </c>
      <c r="AN274" s="2" t="str">
        <f t="shared" si="74"/>
        <v/>
      </c>
      <c r="AO274" t="e">
        <f>IF(AF274="","",IF(AF274&lt;Settings!$B$8,"ROMI below target",IF(AND(Settings!$B$16&lt;&gt;"",AE274&gt;Settings!$B$16),"CAC above allowable",IF(AND(Settings!$B$10&lt;&gt;"",AG274&lt;Settings!$B$10),"Low MER","OK"))))</f>
        <v>#VALUE!</v>
      </c>
    </row>
    <row r="275" spans="5:41" x14ac:dyDescent="0.3">
      <c r="E275" s="2"/>
      <c r="F275" s="2"/>
      <c r="G275" s="2"/>
      <c r="H275" t="str">
        <f>IF(D275="","",XLOOKUP(D275,FX!$A$7:$A$100,FX!$C$7:$C$100,1))</f>
        <v/>
      </c>
      <c r="I275" s="2" t="str">
        <f t="shared" si="60"/>
        <v/>
      </c>
      <c r="J275" s="2" t="str">
        <f t="shared" si="61"/>
        <v/>
      </c>
      <c r="K275" s="2" t="str">
        <f t="shared" si="62"/>
        <v/>
      </c>
      <c r="N275" s="3">
        <f t="shared" si="63"/>
        <v>0</v>
      </c>
      <c r="O275" s="2">
        <f t="shared" si="64"/>
        <v>0</v>
      </c>
      <c r="Q275" s="2"/>
      <c r="S275" s="2" t="str">
        <f t="shared" si="65"/>
        <v/>
      </c>
      <c r="T275" s="2" t="str">
        <f t="shared" si="66"/>
        <v/>
      </c>
      <c r="U275" s="3"/>
      <c r="V275" s="3"/>
      <c r="Y275" s="2" t="str">
        <f>IF(T275="","",T275*(1-IF(U275="",Settings!$B$7,U275))*(1-IF(V275="",Settings!$B$6,V275)))</f>
        <v/>
      </c>
      <c r="Z275" s="3"/>
      <c r="AA275" s="3"/>
      <c r="AC275" s="2" t="str">
        <f>IF(Y275="","",Y275*IF(Z275="",Settings!$B$4,Z275) + Y275*IF(AA275="",Settings!$B$5,AA275) + R275*IF(AB275="",Settings!$B$6,AB275))</f>
        <v/>
      </c>
      <c r="AD275" s="2" t="str">
        <f t="shared" si="67"/>
        <v/>
      </c>
      <c r="AE275" s="2" t="str">
        <f t="shared" si="68"/>
        <v/>
      </c>
      <c r="AF275" s="3" t="e">
        <f t="shared" si="69"/>
        <v>#VALUE!</v>
      </c>
      <c r="AG275" t="e">
        <f t="shared" si="70"/>
        <v>#VALUE!</v>
      </c>
      <c r="AI275" s="2"/>
      <c r="AJ275" t="str">
        <f t="shared" si="71"/>
        <v/>
      </c>
      <c r="AK275" t="e">
        <f t="shared" si="72"/>
        <v>#VALUE!</v>
      </c>
      <c r="AL275" s="3"/>
      <c r="AM275" t="str">
        <f t="shared" si="73"/>
        <v/>
      </c>
      <c r="AN275" s="2" t="str">
        <f t="shared" si="74"/>
        <v/>
      </c>
      <c r="AO275" t="e">
        <f>IF(AF275="","",IF(AF275&lt;Settings!$B$8,"ROMI below target",IF(AND(Settings!$B$16&lt;&gt;"",AE275&gt;Settings!$B$16),"CAC above allowable",IF(AND(Settings!$B$10&lt;&gt;"",AG275&lt;Settings!$B$10),"Low MER","OK"))))</f>
        <v>#VALUE!</v>
      </c>
    </row>
    <row r="276" spans="5:41" x14ac:dyDescent="0.3">
      <c r="E276" s="2"/>
      <c r="F276" s="2"/>
      <c r="G276" s="2"/>
      <c r="H276" t="str">
        <f>IF(D276="","",XLOOKUP(D276,FX!$A$7:$A$100,FX!$C$7:$C$100,1))</f>
        <v/>
      </c>
      <c r="I276" s="2" t="str">
        <f t="shared" si="60"/>
        <v/>
      </c>
      <c r="J276" s="2" t="str">
        <f t="shared" si="61"/>
        <v/>
      </c>
      <c r="K276" s="2" t="str">
        <f t="shared" si="62"/>
        <v/>
      </c>
      <c r="N276" s="3">
        <f t="shared" si="63"/>
        <v>0</v>
      </c>
      <c r="O276" s="2">
        <f t="shared" si="64"/>
        <v>0</v>
      </c>
      <c r="Q276" s="2"/>
      <c r="S276" s="2" t="str">
        <f t="shared" si="65"/>
        <v/>
      </c>
      <c r="T276" s="2" t="str">
        <f t="shared" si="66"/>
        <v/>
      </c>
      <c r="U276" s="3"/>
      <c r="V276" s="3"/>
      <c r="Y276" s="2" t="str">
        <f>IF(T276="","",T276*(1-IF(U276="",Settings!$B$7,U276))*(1-IF(V276="",Settings!$B$6,V276)))</f>
        <v/>
      </c>
      <c r="Z276" s="3"/>
      <c r="AA276" s="3"/>
      <c r="AC276" s="2" t="str">
        <f>IF(Y276="","",Y276*IF(Z276="",Settings!$B$4,Z276) + Y276*IF(AA276="",Settings!$B$5,AA276) + R276*IF(AB276="",Settings!$B$6,AB276))</f>
        <v/>
      </c>
      <c r="AD276" s="2" t="str">
        <f t="shared" si="67"/>
        <v/>
      </c>
      <c r="AE276" s="2" t="str">
        <f t="shared" si="68"/>
        <v/>
      </c>
      <c r="AF276" s="3" t="e">
        <f t="shared" si="69"/>
        <v>#VALUE!</v>
      </c>
      <c r="AG276" t="e">
        <f t="shared" si="70"/>
        <v>#VALUE!</v>
      </c>
      <c r="AI276" s="2"/>
      <c r="AJ276" t="str">
        <f t="shared" si="71"/>
        <v/>
      </c>
      <c r="AK276" t="e">
        <f t="shared" si="72"/>
        <v>#VALUE!</v>
      </c>
      <c r="AL276" s="3"/>
      <c r="AM276" t="str">
        <f t="shared" si="73"/>
        <v/>
      </c>
      <c r="AN276" s="2" t="str">
        <f t="shared" si="74"/>
        <v/>
      </c>
      <c r="AO276" t="e">
        <f>IF(AF276="","",IF(AF276&lt;Settings!$B$8,"ROMI below target",IF(AND(Settings!$B$16&lt;&gt;"",AE276&gt;Settings!$B$16),"CAC above allowable",IF(AND(Settings!$B$10&lt;&gt;"",AG276&lt;Settings!$B$10),"Low MER","OK"))))</f>
        <v>#VALUE!</v>
      </c>
    </row>
    <row r="277" spans="5:41" x14ac:dyDescent="0.3">
      <c r="E277" s="2"/>
      <c r="F277" s="2"/>
      <c r="G277" s="2"/>
      <c r="H277" t="str">
        <f>IF(D277="","",XLOOKUP(D277,FX!$A$7:$A$100,FX!$C$7:$C$100,1))</f>
        <v/>
      </c>
      <c r="I277" s="2" t="str">
        <f t="shared" si="60"/>
        <v/>
      </c>
      <c r="J277" s="2" t="str">
        <f t="shared" si="61"/>
        <v/>
      </c>
      <c r="K277" s="2" t="str">
        <f t="shared" si="62"/>
        <v/>
      </c>
      <c r="N277" s="3">
        <f t="shared" si="63"/>
        <v>0</v>
      </c>
      <c r="O277" s="2">
        <f t="shared" si="64"/>
        <v>0</v>
      </c>
      <c r="Q277" s="2"/>
      <c r="S277" s="2" t="str">
        <f t="shared" si="65"/>
        <v/>
      </c>
      <c r="T277" s="2" t="str">
        <f t="shared" si="66"/>
        <v/>
      </c>
      <c r="U277" s="3"/>
      <c r="V277" s="3"/>
      <c r="Y277" s="2" t="str">
        <f>IF(T277="","",T277*(1-IF(U277="",Settings!$B$7,U277))*(1-IF(V277="",Settings!$B$6,V277)))</f>
        <v/>
      </c>
      <c r="Z277" s="3"/>
      <c r="AA277" s="3"/>
      <c r="AC277" s="2" t="str">
        <f>IF(Y277="","",Y277*IF(Z277="",Settings!$B$4,Z277) + Y277*IF(AA277="",Settings!$B$5,AA277) + R277*IF(AB277="",Settings!$B$6,AB277))</f>
        <v/>
      </c>
      <c r="AD277" s="2" t="str">
        <f t="shared" si="67"/>
        <v/>
      </c>
      <c r="AE277" s="2" t="str">
        <f t="shared" si="68"/>
        <v/>
      </c>
      <c r="AF277" s="3" t="e">
        <f t="shared" si="69"/>
        <v>#VALUE!</v>
      </c>
      <c r="AG277" t="e">
        <f t="shared" si="70"/>
        <v>#VALUE!</v>
      </c>
      <c r="AI277" s="2"/>
      <c r="AJ277" t="str">
        <f t="shared" si="71"/>
        <v/>
      </c>
      <c r="AK277" t="e">
        <f t="shared" si="72"/>
        <v>#VALUE!</v>
      </c>
      <c r="AL277" s="3"/>
      <c r="AM277" t="str">
        <f t="shared" si="73"/>
        <v/>
      </c>
      <c r="AN277" s="2" t="str">
        <f t="shared" si="74"/>
        <v/>
      </c>
      <c r="AO277" t="e">
        <f>IF(AF277="","",IF(AF277&lt;Settings!$B$8,"ROMI below target",IF(AND(Settings!$B$16&lt;&gt;"",AE277&gt;Settings!$B$16),"CAC above allowable",IF(AND(Settings!$B$10&lt;&gt;"",AG277&lt;Settings!$B$10),"Low MER","OK"))))</f>
        <v>#VALUE!</v>
      </c>
    </row>
    <row r="278" spans="5:41" x14ac:dyDescent="0.3">
      <c r="E278" s="2"/>
      <c r="F278" s="2"/>
      <c r="G278" s="2"/>
      <c r="H278" t="str">
        <f>IF(D278="","",XLOOKUP(D278,FX!$A$7:$A$100,FX!$C$7:$C$100,1))</f>
        <v/>
      </c>
      <c r="I278" s="2" t="str">
        <f t="shared" si="60"/>
        <v/>
      </c>
      <c r="J278" s="2" t="str">
        <f t="shared" si="61"/>
        <v/>
      </c>
      <c r="K278" s="2" t="str">
        <f t="shared" si="62"/>
        <v/>
      </c>
      <c r="N278" s="3">
        <f t="shared" si="63"/>
        <v>0</v>
      </c>
      <c r="O278" s="2">
        <f t="shared" si="64"/>
        <v>0</v>
      </c>
      <c r="Q278" s="2"/>
      <c r="S278" s="2" t="str">
        <f t="shared" si="65"/>
        <v/>
      </c>
      <c r="T278" s="2" t="str">
        <f t="shared" si="66"/>
        <v/>
      </c>
      <c r="U278" s="3"/>
      <c r="V278" s="3"/>
      <c r="Y278" s="2" t="str">
        <f>IF(T278="","",T278*(1-IF(U278="",Settings!$B$7,U278))*(1-IF(V278="",Settings!$B$6,V278)))</f>
        <v/>
      </c>
      <c r="Z278" s="3"/>
      <c r="AA278" s="3"/>
      <c r="AC278" s="2" t="str">
        <f>IF(Y278="","",Y278*IF(Z278="",Settings!$B$4,Z278) + Y278*IF(AA278="",Settings!$B$5,AA278) + R278*IF(AB278="",Settings!$B$6,AB278))</f>
        <v/>
      </c>
      <c r="AD278" s="2" t="str">
        <f t="shared" si="67"/>
        <v/>
      </c>
      <c r="AE278" s="2" t="str">
        <f t="shared" si="68"/>
        <v/>
      </c>
      <c r="AF278" s="3" t="e">
        <f t="shared" si="69"/>
        <v>#VALUE!</v>
      </c>
      <c r="AG278" t="e">
        <f t="shared" si="70"/>
        <v>#VALUE!</v>
      </c>
      <c r="AI278" s="2"/>
      <c r="AJ278" t="str">
        <f t="shared" si="71"/>
        <v/>
      </c>
      <c r="AK278" t="e">
        <f t="shared" si="72"/>
        <v>#VALUE!</v>
      </c>
      <c r="AL278" s="3"/>
      <c r="AM278" t="str">
        <f t="shared" si="73"/>
        <v/>
      </c>
      <c r="AN278" s="2" t="str">
        <f t="shared" si="74"/>
        <v/>
      </c>
      <c r="AO278" t="e">
        <f>IF(AF278="","",IF(AF278&lt;Settings!$B$8,"ROMI below target",IF(AND(Settings!$B$16&lt;&gt;"",AE278&gt;Settings!$B$16),"CAC above allowable",IF(AND(Settings!$B$10&lt;&gt;"",AG278&lt;Settings!$B$10),"Low MER","OK"))))</f>
        <v>#VALUE!</v>
      </c>
    </row>
    <row r="279" spans="5:41" x14ac:dyDescent="0.3">
      <c r="E279" s="2"/>
      <c r="F279" s="2"/>
      <c r="G279" s="2"/>
      <c r="H279" t="str">
        <f>IF(D279="","",XLOOKUP(D279,FX!$A$7:$A$100,FX!$C$7:$C$100,1))</f>
        <v/>
      </c>
      <c r="I279" s="2" t="str">
        <f t="shared" si="60"/>
        <v/>
      </c>
      <c r="J279" s="2" t="str">
        <f t="shared" si="61"/>
        <v/>
      </c>
      <c r="K279" s="2" t="str">
        <f t="shared" si="62"/>
        <v/>
      </c>
      <c r="N279" s="3">
        <f t="shared" si="63"/>
        <v>0</v>
      </c>
      <c r="O279" s="2">
        <f t="shared" si="64"/>
        <v>0</v>
      </c>
      <c r="Q279" s="2"/>
      <c r="S279" s="2" t="str">
        <f t="shared" si="65"/>
        <v/>
      </c>
      <c r="T279" s="2" t="str">
        <f t="shared" si="66"/>
        <v/>
      </c>
      <c r="U279" s="3"/>
      <c r="V279" s="3"/>
      <c r="Y279" s="2" t="str">
        <f>IF(T279="","",T279*(1-IF(U279="",Settings!$B$7,U279))*(1-IF(V279="",Settings!$B$6,V279)))</f>
        <v/>
      </c>
      <c r="Z279" s="3"/>
      <c r="AA279" s="3"/>
      <c r="AC279" s="2" t="str">
        <f>IF(Y279="","",Y279*IF(Z279="",Settings!$B$4,Z279) + Y279*IF(AA279="",Settings!$B$5,AA279) + R279*IF(AB279="",Settings!$B$6,AB279))</f>
        <v/>
      </c>
      <c r="AD279" s="2" t="str">
        <f t="shared" si="67"/>
        <v/>
      </c>
      <c r="AE279" s="2" t="str">
        <f t="shared" si="68"/>
        <v/>
      </c>
      <c r="AF279" s="3" t="e">
        <f t="shared" si="69"/>
        <v>#VALUE!</v>
      </c>
      <c r="AG279" t="e">
        <f t="shared" si="70"/>
        <v>#VALUE!</v>
      </c>
      <c r="AI279" s="2"/>
      <c r="AJ279" t="str">
        <f t="shared" si="71"/>
        <v/>
      </c>
      <c r="AK279" t="e">
        <f t="shared" si="72"/>
        <v>#VALUE!</v>
      </c>
      <c r="AL279" s="3"/>
      <c r="AM279" t="str">
        <f t="shared" si="73"/>
        <v/>
      </c>
      <c r="AN279" s="2" t="str">
        <f t="shared" si="74"/>
        <v/>
      </c>
      <c r="AO279" t="e">
        <f>IF(AF279="","",IF(AF279&lt;Settings!$B$8,"ROMI below target",IF(AND(Settings!$B$16&lt;&gt;"",AE279&gt;Settings!$B$16),"CAC above allowable",IF(AND(Settings!$B$10&lt;&gt;"",AG279&lt;Settings!$B$10),"Low MER","OK"))))</f>
        <v>#VALUE!</v>
      </c>
    </row>
    <row r="280" spans="5:41" x14ac:dyDescent="0.3">
      <c r="E280" s="2"/>
      <c r="F280" s="2"/>
      <c r="G280" s="2"/>
      <c r="H280" t="str">
        <f>IF(D280="","",XLOOKUP(D280,FX!$A$7:$A$100,FX!$C$7:$C$100,1))</f>
        <v/>
      </c>
      <c r="I280" s="2" t="str">
        <f t="shared" si="60"/>
        <v/>
      </c>
      <c r="J280" s="2" t="str">
        <f t="shared" si="61"/>
        <v/>
      </c>
      <c r="K280" s="2" t="str">
        <f t="shared" si="62"/>
        <v/>
      </c>
      <c r="N280" s="3">
        <f t="shared" si="63"/>
        <v>0</v>
      </c>
      <c r="O280" s="2">
        <f t="shared" si="64"/>
        <v>0</v>
      </c>
      <c r="Q280" s="2"/>
      <c r="S280" s="2" t="str">
        <f t="shared" si="65"/>
        <v/>
      </c>
      <c r="T280" s="2" t="str">
        <f t="shared" si="66"/>
        <v/>
      </c>
      <c r="U280" s="3"/>
      <c r="V280" s="3"/>
      <c r="Y280" s="2" t="str">
        <f>IF(T280="","",T280*(1-IF(U280="",Settings!$B$7,U280))*(1-IF(V280="",Settings!$B$6,V280)))</f>
        <v/>
      </c>
      <c r="Z280" s="3"/>
      <c r="AA280" s="3"/>
      <c r="AC280" s="2" t="str">
        <f>IF(Y280="","",Y280*IF(Z280="",Settings!$B$4,Z280) + Y280*IF(AA280="",Settings!$B$5,AA280) + R280*IF(AB280="",Settings!$B$6,AB280))</f>
        <v/>
      </c>
      <c r="AD280" s="2" t="str">
        <f t="shared" si="67"/>
        <v/>
      </c>
      <c r="AE280" s="2" t="str">
        <f t="shared" si="68"/>
        <v/>
      </c>
      <c r="AF280" s="3" t="e">
        <f t="shared" si="69"/>
        <v>#VALUE!</v>
      </c>
      <c r="AG280" t="e">
        <f t="shared" si="70"/>
        <v>#VALUE!</v>
      </c>
      <c r="AI280" s="2"/>
      <c r="AJ280" t="str">
        <f t="shared" si="71"/>
        <v/>
      </c>
      <c r="AK280" t="e">
        <f t="shared" si="72"/>
        <v>#VALUE!</v>
      </c>
      <c r="AL280" s="3"/>
      <c r="AM280" t="str">
        <f t="shared" si="73"/>
        <v/>
      </c>
      <c r="AN280" s="2" t="str">
        <f t="shared" si="74"/>
        <v/>
      </c>
      <c r="AO280" t="e">
        <f>IF(AF280="","",IF(AF280&lt;Settings!$B$8,"ROMI below target",IF(AND(Settings!$B$16&lt;&gt;"",AE280&gt;Settings!$B$16),"CAC above allowable",IF(AND(Settings!$B$10&lt;&gt;"",AG280&lt;Settings!$B$10),"Low MER","OK"))))</f>
        <v>#VALUE!</v>
      </c>
    </row>
    <row r="281" spans="5:41" x14ac:dyDescent="0.3">
      <c r="E281" s="2"/>
      <c r="F281" s="2"/>
      <c r="G281" s="2"/>
      <c r="H281" t="str">
        <f>IF(D281="","",XLOOKUP(D281,FX!$A$7:$A$100,FX!$C$7:$C$100,1))</f>
        <v/>
      </c>
      <c r="I281" s="2" t="str">
        <f t="shared" si="60"/>
        <v/>
      </c>
      <c r="J281" s="2" t="str">
        <f t="shared" si="61"/>
        <v/>
      </c>
      <c r="K281" s="2" t="str">
        <f t="shared" si="62"/>
        <v/>
      </c>
      <c r="N281" s="3">
        <f t="shared" si="63"/>
        <v>0</v>
      </c>
      <c r="O281" s="2">
        <f t="shared" si="64"/>
        <v>0</v>
      </c>
      <c r="Q281" s="2"/>
      <c r="S281" s="2" t="str">
        <f t="shared" si="65"/>
        <v/>
      </c>
      <c r="T281" s="2" t="str">
        <f t="shared" si="66"/>
        <v/>
      </c>
      <c r="U281" s="3"/>
      <c r="V281" s="3"/>
      <c r="Y281" s="2" t="str">
        <f>IF(T281="","",T281*(1-IF(U281="",Settings!$B$7,U281))*(1-IF(V281="",Settings!$B$6,V281)))</f>
        <v/>
      </c>
      <c r="Z281" s="3"/>
      <c r="AA281" s="3"/>
      <c r="AC281" s="2" t="str">
        <f>IF(Y281="","",Y281*IF(Z281="",Settings!$B$4,Z281) + Y281*IF(AA281="",Settings!$B$5,AA281) + R281*IF(AB281="",Settings!$B$6,AB281))</f>
        <v/>
      </c>
      <c r="AD281" s="2" t="str">
        <f t="shared" si="67"/>
        <v/>
      </c>
      <c r="AE281" s="2" t="str">
        <f t="shared" si="68"/>
        <v/>
      </c>
      <c r="AF281" s="3" t="e">
        <f t="shared" si="69"/>
        <v>#VALUE!</v>
      </c>
      <c r="AG281" t="e">
        <f t="shared" si="70"/>
        <v>#VALUE!</v>
      </c>
      <c r="AI281" s="2"/>
      <c r="AJ281" t="str">
        <f t="shared" si="71"/>
        <v/>
      </c>
      <c r="AK281" t="e">
        <f t="shared" si="72"/>
        <v>#VALUE!</v>
      </c>
      <c r="AL281" s="3"/>
      <c r="AM281" t="str">
        <f t="shared" si="73"/>
        <v/>
      </c>
      <c r="AN281" s="2" t="str">
        <f t="shared" si="74"/>
        <v/>
      </c>
      <c r="AO281" t="e">
        <f>IF(AF281="","",IF(AF281&lt;Settings!$B$8,"ROMI below target",IF(AND(Settings!$B$16&lt;&gt;"",AE281&gt;Settings!$B$16),"CAC above allowable",IF(AND(Settings!$B$10&lt;&gt;"",AG281&lt;Settings!$B$10),"Low MER","OK"))))</f>
        <v>#VALUE!</v>
      </c>
    </row>
    <row r="282" spans="5:41" x14ac:dyDescent="0.3">
      <c r="E282" s="2"/>
      <c r="F282" s="2"/>
      <c r="G282" s="2"/>
      <c r="H282" t="str">
        <f>IF(D282="","",XLOOKUP(D282,FX!$A$7:$A$100,FX!$C$7:$C$100,1))</f>
        <v/>
      </c>
      <c r="I282" s="2" t="str">
        <f t="shared" si="60"/>
        <v/>
      </c>
      <c r="J282" s="2" t="str">
        <f t="shared" si="61"/>
        <v/>
      </c>
      <c r="K282" s="2" t="str">
        <f t="shared" si="62"/>
        <v/>
      </c>
      <c r="N282" s="3">
        <f t="shared" si="63"/>
        <v>0</v>
      </c>
      <c r="O282" s="2">
        <f t="shared" si="64"/>
        <v>0</v>
      </c>
      <c r="Q282" s="2"/>
      <c r="S282" s="2" t="str">
        <f t="shared" si="65"/>
        <v/>
      </c>
      <c r="T282" s="2" t="str">
        <f t="shared" si="66"/>
        <v/>
      </c>
      <c r="U282" s="3"/>
      <c r="V282" s="3"/>
      <c r="Y282" s="2" t="str">
        <f>IF(T282="","",T282*(1-IF(U282="",Settings!$B$7,U282))*(1-IF(V282="",Settings!$B$6,V282)))</f>
        <v/>
      </c>
      <c r="Z282" s="3"/>
      <c r="AA282" s="3"/>
      <c r="AC282" s="2" t="str">
        <f>IF(Y282="","",Y282*IF(Z282="",Settings!$B$4,Z282) + Y282*IF(AA282="",Settings!$B$5,AA282) + R282*IF(AB282="",Settings!$B$6,AB282))</f>
        <v/>
      </c>
      <c r="AD282" s="2" t="str">
        <f t="shared" si="67"/>
        <v/>
      </c>
      <c r="AE282" s="2" t="str">
        <f t="shared" si="68"/>
        <v/>
      </c>
      <c r="AF282" s="3" t="e">
        <f t="shared" si="69"/>
        <v>#VALUE!</v>
      </c>
      <c r="AG282" t="e">
        <f t="shared" si="70"/>
        <v>#VALUE!</v>
      </c>
      <c r="AI282" s="2"/>
      <c r="AJ282" t="str">
        <f t="shared" si="71"/>
        <v/>
      </c>
      <c r="AK282" t="e">
        <f t="shared" si="72"/>
        <v>#VALUE!</v>
      </c>
      <c r="AL282" s="3"/>
      <c r="AM282" t="str">
        <f t="shared" si="73"/>
        <v/>
      </c>
      <c r="AN282" s="2" t="str">
        <f t="shared" si="74"/>
        <v/>
      </c>
      <c r="AO282" t="e">
        <f>IF(AF282="","",IF(AF282&lt;Settings!$B$8,"ROMI below target",IF(AND(Settings!$B$16&lt;&gt;"",AE282&gt;Settings!$B$16),"CAC above allowable",IF(AND(Settings!$B$10&lt;&gt;"",AG282&lt;Settings!$B$10),"Low MER","OK"))))</f>
        <v>#VALUE!</v>
      </c>
    </row>
    <row r="283" spans="5:41" x14ac:dyDescent="0.3">
      <c r="E283" s="2"/>
      <c r="F283" s="2"/>
      <c r="G283" s="2"/>
      <c r="H283" t="str">
        <f>IF(D283="","",XLOOKUP(D283,FX!$A$7:$A$100,FX!$C$7:$C$100,1))</f>
        <v/>
      </c>
      <c r="I283" s="2" t="str">
        <f t="shared" si="60"/>
        <v/>
      </c>
      <c r="J283" s="2" t="str">
        <f t="shared" si="61"/>
        <v/>
      </c>
      <c r="K283" s="2" t="str">
        <f t="shared" si="62"/>
        <v/>
      </c>
      <c r="N283" s="3">
        <f t="shared" si="63"/>
        <v>0</v>
      </c>
      <c r="O283" s="2">
        <f t="shared" si="64"/>
        <v>0</v>
      </c>
      <c r="Q283" s="2"/>
      <c r="S283" s="2" t="str">
        <f t="shared" si="65"/>
        <v/>
      </c>
      <c r="T283" s="2" t="str">
        <f t="shared" si="66"/>
        <v/>
      </c>
      <c r="U283" s="3"/>
      <c r="V283" s="3"/>
      <c r="Y283" s="2" t="str">
        <f>IF(T283="","",T283*(1-IF(U283="",Settings!$B$7,U283))*(1-IF(V283="",Settings!$B$6,V283)))</f>
        <v/>
      </c>
      <c r="Z283" s="3"/>
      <c r="AA283" s="3"/>
      <c r="AC283" s="2" t="str">
        <f>IF(Y283="","",Y283*IF(Z283="",Settings!$B$4,Z283) + Y283*IF(AA283="",Settings!$B$5,AA283) + R283*IF(AB283="",Settings!$B$6,AB283))</f>
        <v/>
      </c>
      <c r="AD283" s="2" t="str">
        <f t="shared" si="67"/>
        <v/>
      </c>
      <c r="AE283" s="2" t="str">
        <f t="shared" si="68"/>
        <v/>
      </c>
      <c r="AF283" s="3" t="e">
        <f t="shared" si="69"/>
        <v>#VALUE!</v>
      </c>
      <c r="AG283" t="e">
        <f t="shared" si="70"/>
        <v>#VALUE!</v>
      </c>
      <c r="AI283" s="2"/>
      <c r="AJ283" t="str">
        <f t="shared" si="71"/>
        <v/>
      </c>
      <c r="AK283" t="e">
        <f t="shared" si="72"/>
        <v>#VALUE!</v>
      </c>
      <c r="AL283" s="3"/>
      <c r="AM283" t="str">
        <f t="shared" si="73"/>
        <v/>
      </c>
      <c r="AN283" s="2" t="str">
        <f t="shared" si="74"/>
        <v/>
      </c>
      <c r="AO283" t="e">
        <f>IF(AF283="","",IF(AF283&lt;Settings!$B$8,"ROMI below target",IF(AND(Settings!$B$16&lt;&gt;"",AE283&gt;Settings!$B$16),"CAC above allowable",IF(AND(Settings!$B$10&lt;&gt;"",AG283&lt;Settings!$B$10),"Low MER","OK"))))</f>
        <v>#VALUE!</v>
      </c>
    </row>
    <row r="284" spans="5:41" x14ac:dyDescent="0.3">
      <c r="E284" s="2"/>
      <c r="F284" s="2"/>
      <c r="G284" s="2"/>
      <c r="H284" t="str">
        <f>IF(D284="","",XLOOKUP(D284,FX!$A$7:$A$100,FX!$C$7:$C$100,1))</f>
        <v/>
      </c>
      <c r="I284" s="2" t="str">
        <f t="shared" si="60"/>
        <v/>
      </c>
      <c r="J284" s="2" t="str">
        <f t="shared" si="61"/>
        <v/>
      </c>
      <c r="K284" s="2" t="str">
        <f t="shared" si="62"/>
        <v/>
      </c>
      <c r="N284" s="3">
        <f t="shared" si="63"/>
        <v>0</v>
      </c>
      <c r="O284" s="2">
        <f t="shared" si="64"/>
        <v>0</v>
      </c>
      <c r="Q284" s="2"/>
      <c r="S284" s="2" t="str">
        <f t="shared" si="65"/>
        <v/>
      </c>
      <c r="T284" s="2" t="str">
        <f t="shared" si="66"/>
        <v/>
      </c>
      <c r="U284" s="3"/>
      <c r="V284" s="3"/>
      <c r="Y284" s="2" t="str">
        <f>IF(T284="","",T284*(1-IF(U284="",Settings!$B$7,U284))*(1-IF(V284="",Settings!$B$6,V284)))</f>
        <v/>
      </c>
      <c r="Z284" s="3"/>
      <c r="AA284" s="3"/>
      <c r="AC284" s="2" t="str">
        <f>IF(Y284="","",Y284*IF(Z284="",Settings!$B$4,Z284) + Y284*IF(AA284="",Settings!$B$5,AA284) + R284*IF(AB284="",Settings!$B$6,AB284))</f>
        <v/>
      </c>
      <c r="AD284" s="2" t="str">
        <f t="shared" si="67"/>
        <v/>
      </c>
      <c r="AE284" s="2" t="str">
        <f t="shared" si="68"/>
        <v/>
      </c>
      <c r="AF284" s="3" t="e">
        <f t="shared" si="69"/>
        <v>#VALUE!</v>
      </c>
      <c r="AG284" t="e">
        <f t="shared" si="70"/>
        <v>#VALUE!</v>
      </c>
      <c r="AI284" s="2"/>
      <c r="AJ284" t="str">
        <f t="shared" si="71"/>
        <v/>
      </c>
      <c r="AK284" t="e">
        <f t="shared" si="72"/>
        <v>#VALUE!</v>
      </c>
      <c r="AL284" s="3"/>
      <c r="AM284" t="str">
        <f t="shared" si="73"/>
        <v/>
      </c>
      <c r="AN284" s="2" t="str">
        <f t="shared" si="74"/>
        <v/>
      </c>
      <c r="AO284" t="e">
        <f>IF(AF284="","",IF(AF284&lt;Settings!$B$8,"ROMI below target",IF(AND(Settings!$B$16&lt;&gt;"",AE284&gt;Settings!$B$16),"CAC above allowable",IF(AND(Settings!$B$10&lt;&gt;"",AG284&lt;Settings!$B$10),"Low MER","OK"))))</f>
        <v>#VALUE!</v>
      </c>
    </row>
    <row r="285" spans="5:41" x14ac:dyDescent="0.3">
      <c r="E285" s="2"/>
      <c r="F285" s="2"/>
      <c r="G285" s="2"/>
      <c r="H285" t="str">
        <f>IF(D285="","",XLOOKUP(D285,FX!$A$7:$A$100,FX!$C$7:$C$100,1))</f>
        <v/>
      </c>
      <c r="I285" s="2" t="str">
        <f t="shared" si="60"/>
        <v/>
      </c>
      <c r="J285" s="2" t="str">
        <f t="shared" si="61"/>
        <v/>
      </c>
      <c r="K285" s="2" t="str">
        <f t="shared" si="62"/>
        <v/>
      </c>
      <c r="N285" s="3">
        <f t="shared" si="63"/>
        <v>0</v>
      </c>
      <c r="O285" s="2">
        <f t="shared" si="64"/>
        <v>0</v>
      </c>
      <c r="Q285" s="2"/>
      <c r="S285" s="2" t="str">
        <f t="shared" si="65"/>
        <v/>
      </c>
      <c r="T285" s="2" t="str">
        <f t="shared" si="66"/>
        <v/>
      </c>
      <c r="U285" s="3"/>
      <c r="V285" s="3"/>
      <c r="Y285" s="2" t="str">
        <f>IF(T285="","",T285*(1-IF(U285="",Settings!$B$7,U285))*(1-IF(V285="",Settings!$B$6,V285)))</f>
        <v/>
      </c>
      <c r="Z285" s="3"/>
      <c r="AA285" s="3"/>
      <c r="AC285" s="2" t="str">
        <f>IF(Y285="","",Y285*IF(Z285="",Settings!$B$4,Z285) + Y285*IF(AA285="",Settings!$B$5,AA285) + R285*IF(AB285="",Settings!$B$6,AB285))</f>
        <v/>
      </c>
      <c r="AD285" s="2" t="str">
        <f t="shared" si="67"/>
        <v/>
      </c>
      <c r="AE285" s="2" t="str">
        <f t="shared" si="68"/>
        <v/>
      </c>
      <c r="AF285" s="3" t="e">
        <f t="shared" si="69"/>
        <v>#VALUE!</v>
      </c>
      <c r="AG285" t="e">
        <f t="shared" si="70"/>
        <v>#VALUE!</v>
      </c>
      <c r="AI285" s="2"/>
      <c r="AJ285" t="str">
        <f t="shared" si="71"/>
        <v/>
      </c>
      <c r="AK285" t="e">
        <f t="shared" si="72"/>
        <v>#VALUE!</v>
      </c>
      <c r="AL285" s="3"/>
      <c r="AM285" t="str">
        <f t="shared" si="73"/>
        <v/>
      </c>
      <c r="AN285" s="2" t="str">
        <f t="shared" si="74"/>
        <v/>
      </c>
      <c r="AO285" t="e">
        <f>IF(AF285="","",IF(AF285&lt;Settings!$B$8,"ROMI below target",IF(AND(Settings!$B$16&lt;&gt;"",AE285&gt;Settings!$B$16),"CAC above allowable",IF(AND(Settings!$B$10&lt;&gt;"",AG285&lt;Settings!$B$10),"Low MER","OK"))))</f>
        <v>#VALUE!</v>
      </c>
    </row>
    <row r="286" spans="5:41" x14ac:dyDescent="0.3">
      <c r="E286" s="2"/>
      <c r="F286" s="2"/>
      <c r="G286" s="2"/>
      <c r="H286" t="str">
        <f>IF(D286="","",XLOOKUP(D286,FX!$A$7:$A$100,FX!$C$7:$C$100,1))</f>
        <v/>
      </c>
      <c r="I286" s="2" t="str">
        <f t="shared" si="60"/>
        <v/>
      </c>
      <c r="J286" s="2" t="str">
        <f t="shared" si="61"/>
        <v/>
      </c>
      <c r="K286" s="2" t="str">
        <f t="shared" si="62"/>
        <v/>
      </c>
      <c r="N286" s="3">
        <f t="shared" si="63"/>
        <v>0</v>
      </c>
      <c r="O286" s="2">
        <f t="shared" si="64"/>
        <v>0</v>
      </c>
      <c r="Q286" s="2"/>
      <c r="S286" s="2" t="str">
        <f t="shared" si="65"/>
        <v/>
      </c>
      <c r="T286" s="2" t="str">
        <f t="shared" si="66"/>
        <v/>
      </c>
      <c r="U286" s="3"/>
      <c r="V286" s="3"/>
      <c r="Y286" s="2" t="str">
        <f>IF(T286="","",T286*(1-IF(U286="",Settings!$B$7,U286))*(1-IF(V286="",Settings!$B$6,V286)))</f>
        <v/>
      </c>
      <c r="Z286" s="3"/>
      <c r="AA286" s="3"/>
      <c r="AC286" s="2" t="str">
        <f>IF(Y286="","",Y286*IF(Z286="",Settings!$B$4,Z286) + Y286*IF(AA286="",Settings!$B$5,AA286) + R286*IF(AB286="",Settings!$B$6,AB286))</f>
        <v/>
      </c>
      <c r="AD286" s="2" t="str">
        <f t="shared" si="67"/>
        <v/>
      </c>
      <c r="AE286" s="2" t="str">
        <f t="shared" si="68"/>
        <v/>
      </c>
      <c r="AF286" s="3" t="e">
        <f t="shared" si="69"/>
        <v>#VALUE!</v>
      </c>
      <c r="AG286" t="e">
        <f t="shared" si="70"/>
        <v>#VALUE!</v>
      </c>
      <c r="AI286" s="2"/>
      <c r="AJ286" t="str">
        <f t="shared" si="71"/>
        <v/>
      </c>
      <c r="AK286" t="e">
        <f t="shared" si="72"/>
        <v>#VALUE!</v>
      </c>
      <c r="AL286" s="3"/>
      <c r="AM286" t="str">
        <f t="shared" si="73"/>
        <v/>
      </c>
      <c r="AN286" s="2" t="str">
        <f t="shared" si="74"/>
        <v/>
      </c>
      <c r="AO286" t="e">
        <f>IF(AF286="","",IF(AF286&lt;Settings!$B$8,"ROMI below target",IF(AND(Settings!$B$16&lt;&gt;"",AE286&gt;Settings!$B$16),"CAC above allowable",IF(AND(Settings!$B$10&lt;&gt;"",AG286&lt;Settings!$B$10),"Low MER","OK"))))</f>
        <v>#VALUE!</v>
      </c>
    </row>
    <row r="287" spans="5:41" x14ac:dyDescent="0.3">
      <c r="E287" s="2"/>
      <c r="F287" s="2"/>
      <c r="G287" s="2"/>
      <c r="H287" t="str">
        <f>IF(D287="","",XLOOKUP(D287,FX!$A$7:$A$100,FX!$C$7:$C$100,1))</f>
        <v/>
      </c>
      <c r="I287" s="2" t="str">
        <f t="shared" si="60"/>
        <v/>
      </c>
      <c r="J287" s="2" t="str">
        <f t="shared" si="61"/>
        <v/>
      </c>
      <c r="K287" s="2" t="str">
        <f t="shared" si="62"/>
        <v/>
      </c>
      <c r="N287" s="3">
        <f t="shared" si="63"/>
        <v>0</v>
      </c>
      <c r="O287" s="2">
        <f t="shared" si="64"/>
        <v>0</v>
      </c>
      <c r="Q287" s="2"/>
      <c r="S287" s="2" t="str">
        <f t="shared" si="65"/>
        <v/>
      </c>
      <c r="T287" s="2" t="str">
        <f t="shared" si="66"/>
        <v/>
      </c>
      <c r="U287" s="3"/>
      <c r="V287" s="3"/>
      <c r="Y287" s="2" t="str">
        <f>IF(T287="","",T287*(1-IF(U287="",Settings!$B$7,U287))*(1-IF(V287="",Settings!$B$6,V287)))</f>
        <v/>
      </c>
      <c r="Z287" s="3"/>
      <c r="AA287" s="3"/>
      <c r="AC287" s="2" t="str">
        <f>IF(Y287="","",Y287*IF(Z287="",Settings!$B$4,Z287) + Y287*IF(AA287="",Settings!$B$5,AA287) + R287*IF(AB287="",Settings!$B$6,AB287))</f>
        <v/>
      </c>
      <c r="AD287" s="2" t="str">
        <f t="shared" si="67"/>
        <v/>
      </c>
      <c r="AE287" s="2" t="str">
        <f t="shared" si="68"/>
        <v/>
      </c>
      <c r="AF287" s="3" t="e">
        <f t="shared" si="69"/>
        <v>#VALUE!</v>
      </c>
      <c r="AG287" t="e">
        <f t="shared" si="70"/>
        <v>#VALUE!</v>
      </c>
      <c r="AI287" s="2"/>
      <c r="AJ287" t="str">
        <f t="shared" si="71"/>
        <v/>
      </c>
      <c r="AK287" t="e">
        <f t="shared" si="72"/>
        <v>#VALUE!</v>
      </c>
      <c r="AL287" s="3"/>
      <c r="AM287" t="str">
        <f t="shared" si="73"/>
        <v/>
      </c>
      <c r="AN287" s="2" t="str">
        <f t="shared" si="74"/>
        <v/>
      </c>
      <c r="AO287" t="e">
        <f>IF(AF287="","",IF(AF287&lt;Settings!$B$8,"ROMI below target",IF(AND(Settings!$B$16&lt;&gt;"",AE287&gt;Settings!$B$16),"CAC above allowable",IF(AND(Settings!$B$10&lt;&gt;"",AG287&lt;Settings!$B$10),"Low MER","OK"))))</f>
        <v>#VALUE!</v>
      </c>
    </row>
    <row r="288" spans="5:41" x14ac:dyDescent="0.3">
      <c r="E288" s="2"/>
      <c r="F288" s="2"/>
      <c r="G288" s="2"/>
      <c r="H288" t="str">
        <f>IF(D288="","",XLOOKUP(D288,FX!$A$7:$A$100,FX!$C$7:$C$100,1))</f>
        <v/>
      </c>
      <c r="I288" s="2" t="str">
        <f t="shared" si="60"/>
        <v/>
      </c>
      <c r="J288" s="2" t="str">
        <f t="shared" si="61"/>
        <v/>
      </c>
      <c r="K288" s="2" t="str">
        <f t="shared" si="62"/>
        <v/>
      </c>
      <c r="N288" s="3">
        <f t="shared" si="63"/>
        <v>0</v>
      </c>
      <c r="O288" s="2">
        <f t="shared" si="64"/>
        <v>0</v>
      </c>
      <c r="Q288" s="2"/>
      <c r="S288" s="2" t="str">
        <f t="shared" si="65"/>
        <v/>
      </c>
      <c r="T288" s="2" t="str">
        <f t="shared" si="66"/>
        <v/>
      </c>
      <c r="U288" s="3"/>
      <c r="V288" s="3"/>
      <c r="Y288" s="2" t="str">
        <f>IF(T288="","",T288*(1-IF(U288="",Settings!$B$7,U288))*(1-IF(V288="",Settings!$B$6,V288)))</f>
        <v/>
      </c>
      <c r="Z288" s="3"/>
      <c r="AA288" s="3"/>
      <c r="AC288" s="2" t="str">
        <f>IF(Y288="","",Y288*IF(Z288="",Settings!$B$4,Z288) + Y288*IF(AA288="",Settings!$B$5,AA288) + R288*IF(AB288="",Settings!$B$6,AB288))</f>
        <v/>
      </c>
      <c r="AD288" s="2" t="str">
        <f t="shared" si="67"/>
        <v/>
      </c>
      <c r="AE288" s="2" t="str">
        <f t="shared" si="68"/>
        <v/>
      </c>
      <c r="AF288" s="3" t="e">
        <f t="shared" si="69"/>
        <v>#VALUE!</v>
      </c>
      <c r="AG288" t="e">
        <f t="shared" si="70"/>
        <v>#VALUE!</v>
      </c>
      <c r="AI288" s="2"/>
      <c r="AJ288" t="str">
        <f t="shared" si="71"/>
        <v/>
      </c>
      <c r="AK288" t="e">
        <f t="shared" si="72"/>
        <v>#VALUE!</v>
      </c>
      <c r="AL288" s="3"/>
      <c r="AM288" t="str">
        <f t="shared" si="73"/>
        <v/>
      </c>
      <c r="AN288" s="2" t="str">
        <f t="shared" si="74"/>
        <v/>
      </c>
      <c r="AO288" t="e">
        <f>IF(AF288="","",IF(AF288&lt;Settings!$B$8,"ROMI below target",IF(AND(Settings!$B$16&lt;&gt;"",AE288&gt;Settings!$B$16),"CAC above allowable",IF(AND(Settings!$B$10&lt;&gt;"",AG288&lt;Settings!$B$10),"Low MER","OK"))))</f>
        <v>#VALUE!</v>
      </c>
    </row>
    <row r="289" spans="5:41" x14ac:dyDescent="0.3">
      <c r="E289" s="2"/>
      <c r="F289" s="2"/>
      <c r="G289" s="2"/>
      <c r="H289" t="str">
        <f>IF(D289="","",XLOOKUP(D289,FX!$A$7:$A$100,FX!$C$7:$C$100,1))</f>
        <v/>
      </c>
      <c r="I289" s="2" t="str">
        <f t="shared" si="60"/>
        <v/>
      </c>
      <c r="J289" s="2" t="str">
        <f t="shared" si="61"/>
        <v/>
      </c>
      <c r="K289" s="2" t="str">
        <f t="shared" si="62"/>
        <v/>
      </c>
      <c r="N289" s="3">
        <f t="shared" si="63"/>
        <v>0</v>
      </c>
      <c r="O289" s="2">
        <f t="shared" si="64"/>
        <v>0</v>
      </c>
      <c r="Q289" s="2"/>
      <c r="S289" s="2" t="str">
        <f t="shared" si="65"/>
        <v/>
      </c>
      <c r="T289" s="2" t="str">
        <f t="shared" si="66"/>
        <v/>
      </c>
      <c r="U289" s="3"/>
      <c r="V289" s="3"/>
      <c r="Y289" s="2" t="str">
        <f>IF(T289="","",T289*(1-IF(U289="",Settings!$B$7,U289))*(1-IF(V289="",Settings!$B$6,V289)))</f>
        <v/>
      </c>
      <c r="Z289" s="3"/>
      <c r="AA289" s="3"/>
      <c r="AC289" s="2" t="str">
        <f>IF(Y289="","",Y289*IF(Z289="",Settings!$B$4,Z289) + Y289*IF(AA289="",Settings!$B$5,AA289) + R289*IF(AB289="",Settings!$B$6,AB289))</f>
        <v/>
      </c>
      <c r="AD289" s="2" t="str">
        <f t="shared" si="67"/>
        <v/>
      </c>
      <c r="AE289" s="2" t="str">
        <f t="shared" si="68"/>
        <v/>
      </c>
      <c r="AF289" s="3" t="e">
        <f t="shared" si="69"/>
        <v>#VALUE!</v>
      </c>
      <c r="AG289" t="e">
        <f t="shared" si="70"/>
        <v>#VALUE!</v>
      </c>
      <c r="AI289" s="2"/>
      <c r="AJ289" t="str">
        <f t="shared" si="71"/>
        <v/>
      </c>
      <c r="AK289" t="e">
        <f t="shared" si="72"/>
        <v>#VALUE!</v>
      </c>
      <c r="AL289" s="3"/>
      <c r="AM289" t="str">
        <f t="shared" si="73"/>
        <v/>
      </c>
      <c r="AN289" s="2" t="str">
        <f t="shared" si="74"/>
        <v/>
      </c>
      <c r="AO289" t="e">
        <f>IF(AF289="","",IF(AF289&lt;Settings!$B$8,"ROMI below target",IF(AND(Settings!$B$16&lt;&gt;"",AE289&gt;Settings!$B$16),"CAC above allowable",IF(AND(Settings!$B$10&lt;&gt;"",AG289&lt;Settings!$B$10),"Low MER","OK"))))</f>
        <v>#VALUE!</v>
      </c>
    </row>
    <row r="290" spans="5:41" x14ac:dyDescent="0.3">
      <c r="E290" s="2"/>
      <c r="F290" s="2"/>
      <c r="G290" s="2"/>
      <c r="H290" t="str">
        <f>IF(D290="","",XLOOKUP(D290,FX!$A$7:$A$100,FX!$C$7:$C$100,1))</f>
        <v/>
      </c>
      <c r="I290" s="2" t="str">
        <f t="shared" si="60"/>
        <v/>
      </c>
      <c r="J290" s="2" t="str">
        <f t="shared" si="61"/>
        <v/>
      </c>
      <c r="K290" s="2" t="str">
        <f t="shared" si="62"/>
        <v/>
      </c>
      <c r="N290" s="3">
        <f t="shared" si="63"/>
        <v>0</v>
      </c>
      <c r="O290" s="2">
        <f t="shared" si="64"/>
        <v>0</v>
      </c>
      <c r="Q290" s="2"/>
      <c r="S290" s="2" t="str">
        <f t="shared" si="65"/>
        <v/>
      </c>
      <c r="T290" s="2" t="str">
        <f t="shared" si="66"/>
        <v/>
      </c>
      <c r="U290" s="3"/>
      <c r="V290" s="3"/>
      <c r="Y290" s="2" t="str">
        <f>IF(T290="","",T290*(1-IF(U290="",Settings!$B$7,U290))*(1-IF(V290="",Settings!$B$6,V290)))</f>
        <v/>
      </c>
      <c r="Z290" s="3"/>
      <c r="AA290" s="3"/>
      <c r="AC290" s="2" t="str">
        <f>IF(Y290="","",Y290*IF(Z290="",Settings!$B$4,Z290) + Y290*IF(AA290="",Settings!$B$5,AA290) + R290*IF(AB290="",Settings!$B$6,AB290))</f>
        <v/>
      </c>
      <c r="AD290" s="2" t="str">
        <f t="shared" si="67"/>
        <v/>
      </c>
      <c r="AE290" s="2" t="str">
        <f t="shared" si="68"/>
        <v/>
      </c>
      <c r="AF290" s="3" t="e">
        <f t="shared" si="69"/>
        <v>#VALUE!</v>
      </c>
      <c r="AG290" t="e">
        <f t="shared" si="70"/>
        <v>#VALUE!</v>
      </c>
      <c r="AI290" s="2"/>
      <c r="AJ290" t="str">
        <f t="shared" si="71"/>
        <v/>
      </c>
      <c r="AK290" t="e">
        <f t="shared" si="72"/>
        <v>#VALUE!</v>
      </c>
      <c r="AL290" s="3"/>
      <c r="AM290" t="str">
        <f t="shared" si="73"/>
        <v/>
      </c>
      <c r="AN290" s="2" t="str">
        <f t="shared" si="74"/>
        <v/>
      </c>
      <c r="AO290" t="e">
        <f>IF(AF290="","",IF(AF290&lt;Settings!$B$8,"ROMI below target",IF(AND(Settings!$B$16&lt;&gt;"",AE290&gt;Settings!$B$16),"CAC above allowable",IF(AND(Settings!$B$10&lt;&gt;"",AG290&lt;Settings!$B$10),"Low MER","OK"))))</f>
        <v>#VALUE!</v>
      </c>
    </row>
    <row r="291" spans="5:41" x14ac:dyDescent="0.3">
      <c r="E291" s="2"/>
      <c r="F291" s="2"/>
      <c r="G291" s="2"/>
      <c r="H291" t="str">
        <f>IF(D291="","",XLOOKUP(D291,FX!$A$7:$A$100,FX!$C$7:$C$100,1))</f>
        <v/>
      </c>
      <c r="I291" s="2" t="str">
        <f t="shared" si="60"/>
        <v/>
      </c>
      <c r="J291" s="2" t="str">
        <f t="shared" si="61"/>
        <v/>
      </c>
      <c r="K291" s="2" t="str">
        <f t="shared" si="62"/>
        <v/>
      </c>
      <c r="N291" s="3">
        <f t="shared" si="63"/>
        <v>0</v>
      </c>
      <c r="O291" s="2">
        <f t="shared" si="64"/>
        <v>0</v>
      </c>
      <c r="Q291" s="2"/>
      <c r="S291" s="2" t="str">
        <f t="shared" si="65"/>
        <v/>
      </c>
      <c r="T291" s="2" t="str">
        <f t="shared" si="66"/>
        <v/>
      </c>
      <c r="U291" s="3"/>
      <c r="V291" s="3"/>
      <c r="Y291" s="2" t="str">
        <f>IF(T291="","",T291*(1-IF(U291="",Settings!$B$7,U291))*(1-IF(V291="",Settings!$B$6,V291)))</f>
        <v/>
      </c>
      <c r="Z291" s="3"/>
      <c r="AA291" s="3"/>
      <c r="AC291" s="2" t="str">
        <f>IF(Y291="","",Y291*IF(Z291="",Settings!$B$4,Z291) + Y291*IF(AA291="",Settings!$B$5,AA291) + R291*IF(AB291="",Settings!$B$6,AB291))</f>
        <v/>
      </c>
      <c r="AD291" s="2" t="str">
        <f t="shared" si="67"/>
        <v/>
      </c>
      <c r="AE291" s="2" t="str">
        <f t="shared" si="68"/>
        <v/>
      </c>
      <c r="AF291" s="3" t="e">
        <f t="shared" si="69"/>
        <v>#VALUE!</v>
      </c>
      <c r="AG291" t="e">
        <f t="shared" si="70"/>
        <v>#VALUE!</v>
      </c>
      <c r="AI291" s="2"/>
      <c r="AJ291" t="str">
        <f t="shared" si="71"/>
        <v/>
      </c>
      <c r="AK291" t="e">
        <f t="shared" si="72"/>
        <v>#VALUE!</v>
      </c>
      <c r="AL291" s="3"/>
      <c r="AM291" t="str">
        <f t="shared" si="73"/>
        <v/>
      </c>
      <c r="AN291" s="2" t="str">
        <f t="shared" si="74"/>
        <v/>
      </c>
      <c r="AO291" t="e">
        <f>IF(AF291="","",IF(AF291&lt;Settings!$B$8,"ROMI below target",IF(AND(Settings!$B$16&lt;&gt;"",AE291&gt;Settings!$B$16),"CAC above allowable",IF(AND(Settings!$B$10&lt;&gt;"",AG291&lt;Settings!$B$10),"Low MER","OK"))))</f>
        <v>#VALUE!</v>
      </c>
    </row>
    <row r="292" spans="5:41" x14ac:dyDescent="0.3">
      <c r="E292" s="2"/>
      <c r="F292" s="2"/>
      <c r="G292" s="2"/>
      <c r="H292" t="str">
        <f>IF(D292="","",XLOOKUP(D292,FX!$A$7:$A$100,FX!$C$7:$C$100,1))</f>
        <v/>
      </c>
      <c r="I292" s="2" t="str">
        <f t="shared" si="60"/>
        <v/>
      </c>
      <c r="J292" s="2" t="str">
        <f t="shared" si="61"/>
        <v/>
      </c>
      <c r="K292" s="2" t="str">
        <f t="shared" si="62"/>
        <v/>
      </c>
      <c r="N292" s="3">
        <f t="shared" si="63"/>
        <v>0</v>
      </c>
      <c r="O292" s="2">
        <f t="shared" si="64"/>
        <v>0</v>
      </c>
      <c r="Q292" s="2"/>
      <c r="S292" s="2" t="str">
        <f t="shared" si="65"/>
        <v/>
      </c>
      <c r="T292" s="2" t="str">
        <f t="shared" si="66"/>
        <v/>
      </c>
      <c r="U292" s="3"/>
      <c r="V292" s="3"/>
      <c r="Y292" s="2" t="str">
        <f>IF(T292="","",T292*(1-IF(U292="",Settings!$B$7,U292))*(1-IF(V292="",Settings!$B$6,V292)))</f>
        <v/>
      </c>
      <c r="Z292" s="3"/>
      <c r="AA292" s="3"/>
      <c r="AC292" s="2" t="str">
        <f>IF(Y292="","",Y292*IF(Z292="",Settings!$B$4,Z292) + Y292*IF(AA292="",Settings!$B$5,AA292) + R292*IF(AB292="",Settings!$B$6,AB292))</f>
        <v/>
      </c>
      <c r="AD292" s="2" t="str">
        <f t="shared" si="67"/>
        <v/>
      </c>
      <c r="AE292" s="2" t="str">
        <f t="shared" si="68"/>
        <v/>
      </c>
      <c r="AF292" s="3" t="e">
        <f t="shared" si="69"/>
        <v>#VALUE!</v>
      </c>
      <c r="AG292" t="e">
        <f t="shared" si="70"/>
        <v>#VALUE!</v>
      </c>
      <c r="AI292" s="2"/>
      <c r="AJ292" t="str">
        <f t="shared" si="71"/>
        <v/>
      </c>
      <c r="AK292" t="e">
        <f t="shared" si="72"/>
        <v>#VALUE!</v>
      </c>
      <c r="AL292" s="3"/>
      <c r="AM292" t="str">
        <f t="shared" si="73"/>
        <v/>
      </c>
      <c r="AN292" s="2" t="str">
        <f t="shared" si="74"/>
        <v/>
      </c>
      <c r="AO292" t="e">
        <f>IF(AF292="","",IF(AF292&lt;Settings!$B$8,"ROMI below target",IF(AND(Settings!$B$16&lt;&gt;"",AE292&gt;Settings!$B$16),"CAC above allowable",IF(AND(Settings!$B$10&lt;&gt;"",AG292&lt;Settings!$B$10),"Low MER","OK"))))</f>
        <v>#VALUE!</v>
      </c>
    </row>
    <row r="293" spans="5:41" x14ac:dyDescent="0.3">
      <c r="E293" s="2"/>
      <c r="F293" s="2"/>
      <c r="G293" s="2"/>
      <c r="H293" t="str">
        <f>IF(D293="","",XLOOKUP(D293,FX!$A$7:$A$100,FX!$C$7:$C$100,1))</f>
        <v/>
      </c>
      <c r="I293" s="2" t="str">
        <f t="shared" si="60"/>
        <v/>
      </c>
      <c r="J293" s="2" t="str">
        <f t="shared" si="61"/>
        <v/>
      </c>
      <c r="K293" s="2" t="str">
        <f t="shared" si="62"/>
        <v/>
      </c>
      <c r="N293" s="3">
        <f t="shared" si="63"/>
        <v>0</v>
      </c>
      <c r="O293" s="2">
        <f t="shared" si="64"/>
        <v>0</v>
      </c>
      <c r="Q293" s="2"/>
      <c r="S293" s="2" t="str">
        <f t="shared" si="65"/>
        <v/>
      </c>
      <c r="T293" s="2" t="str">
        <f t="shared" si="66"/>
        <v/>
      </c>
      <c r="U293" s="3"/>
      <c r="V293" s="3"/>
      <c r="Y293" s="2" t="str">
        <f>IF(T293="","",T293*(1-IF(U293="",Settings!$B$7,U293))*(1-IF(V293="",Settings!$B$6,V293)))</f>
        <v/>
      </c>
      <c r="Z293" s="3"/>
      <c r="AA293" s="3"/>
      <c r="AC293" s="2" t="str">
        <f>IF(Y293="","",Y293*IF(Z293="",Settings!$B$4,Z293) + Y293*IF(AA293="",Settings!$B$5,AA293) + R293*IF(AB293="",Settings!$B$6,AB293))</f>
        <v/>
      </c>
      <c r="AD293" s="2" t="str">
        <f t="shared" si="67"/>
        <v/>
      </c>
      <c r="AE293" s="2" t="str">
        <f t="shared" si="68"/>
        <v/>
      </c>
      <c r="AF293" s="3" t="e">
        <f t="shared" si="69"/>
        <v>#VALUE!</v>
      </c>
      <c r="AG293" t="e">
        <f t="shared" si="70"/>
        <v>#VALUE!</v>
      </c>
      <c r="AI293" s="2"/>
      <c r="AJ293" t="str">
        <f t="shared" si="71"/>
        <v/>
      </c>
      <c r="AK293" t="e">
        <f t="shared" si="72"/>
        <v>#VALUE!</v>
      </c>
      <c r="AL293" s="3"/>
      <c r="AM293" t="str">
        <f t="shared" si="73"/>
        <v/>
      </c>
      <c r="AN293" s="2" t="str">
        <f t="shared" si="74"/>
        <v/>
      </c>
      <c r="AO293" t="e">
        <f>IF(AF293="","",IF(AF293&lt;Settings!$B$8,"ROMI below target",IF(AND(Settings!$B$16&lt;&gt;"",AE293&gt;Settings!$B$16),"CAC above allowable",IF(AND(Settings!$B$10&lt;&gt;"",AG293&lt;Settings!$B$10),"Low MER","OK"))))</f>
        <v>#VALUE!</v>
      </c>
    </row>
    <row r="294" spans="5:41" x14ac:dyDescent="0.3">
      <c r="E294" s="2"/>
      <c r="F294" s="2"/>
      <c r="G294" s="2"/>
      <c r="H294" t="str">
        <f>IF(D294="","",XLOOKUP(D294,FX!$A$7:$A$100,FX!$C$7:$C$100,1))</f>
        <v/>
      </c>
      <c r="I294" s="2" t="str">
        <f t="shared" si="60"/>
        <v/>
      </c>
      <c r="J294" s="2" t="str">
        <f t="shared" si="61"/>
        <v/>
      </c>
      <c r="K294" s="2" t="str">
        <f t="shared" si="62"/>
        <v/>
      </c>
      <c r="N294" s="3">
        <f t="shared" si="63"/>
        <v>0</v>
      </c>
      <c r="O294" s="2">
        <f t="shared" si="64"/>
        <v>0</v>
      </c>
      <c r="Q294" s="2"/>
      <c r="S294" s="2" t="str">
        <f t="shared" si="65"/>
        <v/>
      </c>
      <c r="T294" s="2" t="str">
        <f t="shared" si="66"/>
        <v/>
      </c>
      <c r="U294" s="3"/>
      <c r="V294" s="3"/>
      <c r="Y294" s="2" t="str">
        <f>IF(T294="","",T294*(1-IF(U294="",Settings!$B$7,U294))*(1-IF(V294="",Settings!$B$6,V294)))</f>
        <v/>
      </c>
      <c r="Z294" s="3"/>
      <c r="AA294" s="3"/>
      <c r="AC294" s="2" t="str">
        <f>IF(Y294="","",Y294*IF(Z294="",Settings!$B$4,Z294) + Y294*IF(AA294="",Settings!$B$5,AA294) + R294*IF(AB294="",Settings!$B$6,AB294))</f>
        <v/>
      </c>
      <c r="AD294" s="2" t="str">
        <f t="shared" si="67"/>
        <v/>
      </c>
      <c r="AE294" s="2" t="str">
        <f t="shared" si="68"/>
        <v/>
      </c>
      <c r="AF294" s="3" t="e">
        <f t="shared" si="69"/>
        <v>#VALUE!</v>
      </c>
      <c r="AG294" t="e">
        <f t="shared" si="70"/>
        <v>#VALUE!</v>
      </c>
      <c r="AI294" s="2"/>
      <c r="AJ294" t="str">
        <f t="shared" si="71"/>
        <v/>
      </c>
      <c r="AK294" t="e">
        <f t="shared" si="72"/>
        <v>#VALUE!</v>
      </c>
      <c r="AL294" s="3"/>
      <c r="AM294" t="str">
        <f t="shared" si="73"/>
        <v/>
      </c>
      <c r="AN294" s="2" t="str">
        <f t="shared" si="74"/>
        <v/>
      </c>
      <c r="AO294" t="e">
        <f>IF(AF294="","",IF(AF294&lt;Settings!$B$8,"ROMI below target",IF(AND(Settings!$B$16&lt;&gt;"",AE294&gt;Settings!$B$16),"CAC above allowable",IF(AND(Settings!$B$10&lt;&gt;"",AG294&lt;Settings!$B$10),"Low MER","OK"))))</f>
        <v>#VALUE!</v>
      </c>
    </row>
    <row r="295" spans="5:41" x14ac:dyDescent="0.3">
      <c r="E295" s="2"/>
      <c r="F295" s="2"/>
      <c r="G295" s="2"/>
      <c r="H295" t="str">
        <f>IF(D295="","",XLOOKUP(D295,FX!$A$7:$A$100,FX!$C$7:$C$100,1))</f>
        <v/>
      </c>
      <c r="I295" s="2" t="str">
        <f t="shared" si="60"/>
        <v/>
      </c>
      <c r="J295" s="2" t="str">
        <f t="shared" si="61"/>
        <v/>
      </c>
      <c r="K295" s="2" t="str">
        <f t="shared" si="62"/>
        <v/>
      </c>
      <c r="N295" s="3">
        <f t="shared" si="63"/>
        <v>0</v>
      </c>
      <c r="O295" s="2">
        <f t="shared" si="64"/>
        <v>0</v>
      </c>
      <c r="Q295" s="2"/>
      <c r="S295" s="2" t="str">
        <f t="shared" si="65"/>
        <v/>
      </c>
      <c r="T295" s="2" t="str">
        <f t="shared" si="66"/>
        <v/>
      </c>
      <c r="U295" s="3"/>
      <c r="V295" s="3"/>
      <c r="Y295" s="2" t="str">
        <f>IF(T295="","",T295*(1-IF(U295="",Settings!$B$7,U295))*(1-IF(V295="",Settings!$B$6,V295)))</f>
        <v/>
      </c>
      <c r="Z295" s="3"/>
      <c r="AA295" s="3"/>
      <c r="AC295" s="2" t="str">
        <f>IF(Y295="","",Y295*IF(Z295="",Settings!$B$4,Z295) + Y295*IF(AA295="",Settings!$B$5,AA295) + R295*IF(AB295="",Settings!$B$6,AB295))</f>
        <v/>
      </c>
      <c r="AD295" s="2" t="str">
        <f t="shared" si="67"/>
        <v/>
      </c>
      <c r="AE295" s="2" t="str">
        <f t="shared" si="68"/>
        <v/>
      </c>
      <c r="AF295" s="3" t="e">
        <f t="shared" si="69"/>
        <v>#VALUE!</v>
      </c>
      <c r="AG295" t="e">
        <f t="shared" si="70"/>
        <v>#VALUE!</v>
      </c>
      <c r="AI295" s="2"/>
      <c r="AJ295" t="str">
        <f t="shared" si="71"/>
        <v/>
      </c>
      <c r="AK295" t="e">
        <f t="shared" si="72"/>
        <v>#VALUE!</v>
      </c>
      <c r="AL295" s="3"/>
      <c r="AM295" t="str">
        <f t="shared" si="73"/>
        <v/>
      </c>
      <c r="AN295" s="2" t="str">
        <f t="shared" si="74"/>
        <v/>
      </c>
      <c r="AO295" t="e">
        <f>IF(AF295="","",IF(AF295&lt;Settings!$B$8,"ROMI below target",IF(AND(Settings!$B$16&lt;&gt;"",AE295&gt;Settings!$B$16),"CAC above allowable",IF(AND(Settings!$B$10&lt;&gt;"",AG295&lt;Settings!$B$10),"Low MER","OK"))))</f>
        <v>#VALUE!</v>
      </c>
    </row>
    <row r="296" spans="5:41" x14ac:dyDescent="0.3">
      <c r="E296" s="2"/>
      <c r="F296" s="2"/>
      <c r="G296" s="2"/>
      <c r="H296" t="str">
        <f>IF(D296="","",XLOOKUP(D296,FX!$A$7:$A$100,FX!$C$7:$C$100,1))</f>
        <v/>
      </c>
      <c r="I296" s="2" t="str">
        <f t="shared" si="60"/>
        <v/>
      </c>
      <c r="J296" s="2" t="str">
        <f t="shared" si="61"/>
        <v/>
      </c>
      <c r="K296" s="2" t="str">
        <f t="shared" si="62"/>
        <v/>
      </c>
      <c r="N296" s="3">
        <f t="shared" si="63"/>
        <v>0</v>
      </c>
      <c r="O296" s="2">
        <f t="shared" si="64"/>
        <v>0</v>
      </c>
      <c r="Q296" s="2"/>
      <c r="S296" s="2" t="str">
        <f t="shared" si="65"/>
        <v/>
      </c>
      <c r="T296" s="2" t="str">
        <f t="shared" si="66"/>
        <v/>
      </c>
      <c r="U296" s="3"/>
      <c r="V296" s="3"/>
      <c r="Y296" s="2" t="str">
        <f>IF(T296="","",T296*(1-IF(U296="",Settings!$B$7,U296))*(1-IF(V296="",Settings!$B$6,V296)))</f>
        <v/>
      </c>
      <c r="Z296" s="3"/>
      <c r="AA296" s="3"/>
      <c r="AC296" s="2" t="str">
        <f>IF(Y296="","",Y296*IF(Z296="",Settings!$B$4,Z296) + Y296*IF(AA296="",Settings!$B$5,AA296) + R296*IF(AB296="",Settings!$B$6,AB296))</f>
        <v/>
      </c>
      <c r="AD296" s="2" t="str">
        <f t="shared" si="67"/>
        <v/>
      </c>
      <c r="AE296" s="2" t="str">
        <f t="shared" si="68"/>
        <v/>
      </c>
      <c r="AF296" s="3" t="e">
        <f t="shared" si="69"/>
        <v>#VALUE!</v>
      </c>
      <c r="AG296" t="e">
        <f t="shared" si="70"/>
        <v>#VALUE!</v>
      </c>
      <c r="AI296" s="2"/>
      <c r="AJ296" t="str">
        <f t="shared" si="71"/>
        <v/>
      </c>
      <c r="AK296" t="e">
        <f t="shared" si="72"/>
        <v>#VALUE!</v>
      </c>
      <c r="AL296" s="3"/>
      <c r="AM296" t="str">
        <f t="shared" si="73"/>
        <v/>
      </c>
      <c r="AN296" s="2" t="str">
        <f t="shared" si="74"/>
        <v/>
      </c>
      <c r="AO296" t="e">
        <f>IF(AF296="","",IF(AF296&lt;Settings!$B$8,"ROMI below target",IF(AND(Settings!$B$16&lt;&gt;"",AE296&gt;Settings!$B$16),"CAC above allowable",IF(AND(Settings!$B$10&lt;&gt;"",AG296&lt;Settings!$B$10),"Low MER","OK"))))</f>
        <v>#VALUE!</v>
      </c>
    </row>
    <row r="297" spans="5:41" x14ac:dyDescent="0.3">
      <c r="E297" s="2"/>
      <c r="F297" s="2"/>
      <c r="G297" s="2"/>
      <c r="H297" t="str">
        <f>IF(D297="","",XLOOKUP(D297,FX!$A$7:$A$100,FX!$C$7:$C$100,1))</f>
        <v/>
      </c>
      <c r="I297" s="2" t="str">
        <f t="shared" si="60"/>
        <v/>
      </c>
      <c r="J297" s="2" t="str">
        <f t="shared" si="61"/>
        <v/>
      </c>
      <c r="K297" s="2" t="str">
        <f t="shared" si="62"/>
        <v/>
      </c>
      <c r="N297" s="3">
        <f t="shared" si="63"/>
        <v>0</v>
      </c>
      <c r="O297" s="2">
        <f t="shared" si="64"/>
        <v>0</v>
      </c>
      <c r="Q297" s="2"/>
      <c r="S297" s="2" t="str">
        <f t="shared" si="65"/>
        <v/>
      </c>
      <c r="T297" s="2" t="str">
        <f t="shared" si="66"/>
        <v/>
      </c>
      <c r="U297" s="3"/>
      <c r="V297" s="3"/>
      <c r="Y297" s="2" t="str">
        <f>IF(T297="","",T297*(1-IF(U297="",Settings!$B$7,U297))*(1-IF(V297="",Settings!$B$6,V297)))</f>
        <v/>
      </c>
      <c r="Z297" s="3"/>
      <c r="AA297" s="3"/>
      <c r="AC297" s="2" t="str">
        <f>IF(Y297="","",Y297*IF(Z297="",Settings!$B$4,Z297) + Y297*IF(AA297="",Settings!$B$5,AA297) + R297*IF(AB297="",Settings!$B$6,AB297))</f>
        <v/>
      </c>
      <c r="AD297" s="2" t="str">
        <f t="shared" si="67"/>
        <v/>
      </c>
      <c r="AE297" s="2" t="str">
        <f t="shared" si="68"/>
        <v/>
      </c>
      <c r="AF297" s="3" t="e">
        <f t="shared" si="69"/>
        <v>#VALUE!</v>
      </c>
      <c r="AG297" t="e">
        <f t="shared" si="70"/>
        <v>#VALUE!</v>
      </c>
      <c r="AI297" s="2"/>
      <c r="AJ297" t="str">
        <f t="shared" si="71"/>
        <v/>
      </c>
      <c r="AK297" t="e">
        <f t="shared" si="72"/>
        <v>#VALUE!</v>
      </c>
      <c r="AL297" s="3"/>
      <c r="AM297" t="str">
        <f t="shared" si="73"/>
        <v/>
      </c>
      <c r="AN297" s="2" t="str">
        <f t="shared" si="74"/>
        <v/>
      </c>
      <c r="AO297" t="e">
        <f>IF(AF297="","",IF(AF297&lt;Settings!$B$8,"ROMI below target",IF(AND(Settings!$B$16&lt;&gt;"",AE297&gt;Settings!$B$16),"CAC above allowable",IF(AND(Settings!$B$10&lt;&gt;"",AG297&lt;Settings!$B$10),"Low MER","OK"))))</f>
        <v>#VALUE!</v>
      </c>
    </row>
    <row r="298" spans="5:41" x14ac:dyDescent="0.3">
      <c r="E298" s="2"/>
      <c r="F298" s="2"/>
      <c r="G298" s="2"/>
      <c r="H298" t="str">
        <f>IF(D298="","",XLOOKUP(D298,FX!$A$7:$A$100,FX!$C$7:$C$100,1))</f>
        <v/>
      </c>
      <c r="I298" s="2" t="str">
        <f t="shared" si="60"/>
        <v/>
      </c>
      <c r="J298" s="2" t="str">
        <f t="shared" si="61"/>
        <v/>
      </c>
      <c r="K298" s="2" t="str">
        <f t="shared" si="62"/>
        <v/>
      </c>
      <c r="N298" s="3">
        <f t="shared" si="63"/>
        <v>0</v>
      </c>
      <c r="O298" s="2">
        <f t="shared" si="64"/>
        <v>0</v>
      </c>
      <c r="Q298" s="2"/>
      <c r="S298" s="2" t="str">
        <f t="shared" si="65"/>
        <v/>
      </c>
      <c r="T298" s="2" t="str">
        <f t="shared" si="66"/>
        <v/>
      </c>
      <c r="U298" s="3"/>
      <c r="V298" s="3"/>
      <c r="Y298" s="2" t="str">
        <f>IF(T298="","",T298*(1-IF(U298="",Settings!$B$7,U298))*(1-IF(V298="",Settings!$B$6,V298)))</f>
        <v/>
      </c>
      <c r="Z298" s="3"/>
      <c r="AA298" s="3"/>
      <c r="AC298" s="2" t="str">
        <f>IF(Y298="","",Y298*IF(Z298="",Settings!$B$4,Z298) + Y298*IF(AA298="",Settings!$B$5,AA298) + R298*IF(AB298="",Settings!$B$6,AB298))</f>
        <v/>
      </c>
      <c r="AD298" s="2" t="str">
        <f t="shared" si="67"/>
        <v/>
      </c>
      <c r="AE298" s="2" t="str">
        <f t="shared" si="68"/>
        <v/>
      </c>
      <c r="AF298" s="3" t="e">
        <f t="shared" si="69"/>
        <v>#VALUE!</v>
      </c>
      <c r="AG298" t="e">
        <f t="shared" si="70"/>
        <v>#VALUE!</v>
      </c>
      <c r="AI298" s="2"/>
      <c r="AJ298" t="str">
        <f t="shared" si="71"/>
        <v/>
      </c>
      <c r="AK298" t="e">
        <f t="shared" si="72"/>
        <v>#VALUE!</v>
      </c>
      <c r="AL298" s="3"/>
      <c r="AM298" t="str">
        <f t="shared" si="73"/>
        <v/>
      </c>
      <c r="AN298" s="2" t="str">
        <f t="shared" si="74"/>
        <v/>
      </c>
      <c r="AO298" t="e">
        <f>IF(AF298="","",IF(AF298&lt;Settings!$B$8,"ROMI below target",IF(AND(Settings!$B$16&lt;&gt;"",AE298&gt;Settings!$B$16),"CAC above allowable",IF(AND(Settings!$B$10&lt;&gt;"",AG298&lt;Settings!$B$10),"Low MER","OK"))))</f>
        <v>#VALUE!</v>
      </c>
    </row>
    <row r="299" spans="5:41" x14ac:dyDescent="0.3">
      <c r="E299" s="2"/>
      <c r="F299" s="2"/>
      <c r="G299" s="2"/>
      <c r="H299" t="str">
        <f>IF(D299="","",XLOOKUP(D299,FX!$A$7:$A$100,FX!$C$7:$C$100,1))</f>
        <v/>
      </c>
      <c r="I299" s="2" t="str">
        <f t="shared" si="60"/>
        <v/>
      </c>
      <c r="J299" s="2" t="str">
        <f t="shared" si="61"/>
        <v/>
      </c>
      <c r="K299" s="2" t="str">
        <f t="shared" si="62"/>
        <v/>
      </c>
      <c r="N299" s="3">
        <f t="shared" si="63"/>
        <v>0</v>
      </c>
      <c r="O299" s="2">
        <f t="shared" si="64"/>
        <v>0</v>
      </c>
      <c r="Q299" s="2"/>
      <c r="S299" s="2" t="str">
        <f t="shared" si="65"/>
        <v/>
      </c>
      <c r="T299" s="2" t="str">
        <f t="shared" si="66"/>
        <v/>
      </c>
      <c r="U299" s="3"/>
      <c r="V299" s="3"/>
      <c r="Y299" s="2" t="str">
        <f>IF(T299="","",T299*(1-IF(U299="",Settings!$B$7,U299))*(1-IF(V299="",Settings!$B$6,V299)))</f>
        <v/>
      </c>
      <c r="Z299" s="3"/>
      <c r="AA299" s="3"/>
      <c r="AC299" s="2" t="str">
        <f>IF(Y299="","",Y299*IF(Z299="",Settings!$B$4,Z299) + Y299*IF(AA299="",Settings!$B$5,AA299) + R299*IF(AB299="",Settings!$B$6,AB299))</f>
        <v/>
      </c>
      <c r="AD299" s="2" t="str">
        <f t="shared" si="67"/>
        <v/>
      </c>
      <c r="AE299" s="2" t="str">
        <f t="shared" si="68"/>
        <v/>
      </c>
      <c r="AF299" s="3" t="e">
        <f t="shared" si="69"/>
        <v>#VALUE!</v>
      </c>
      <c r="AG299" t="e">
        <f t="shared" si="70"/>
        <v>#VALUE!</v>
      </c>
      <c r="AI299" s="2"/>
      <c r="AJ299" t="str">
        <f t="shared" si="71"/>
        <v/>
      </c>
      <c r="AK299" t="e">
        <f t="shared" si="72"/>
        <v>#VALUE!</v>
      </c>
      <c r="AL299" s="3"/>
      <c r="AM299" t="str">
        <f t="shared" si="73"/>
        <v/>
      </c>
      <c r="AN299" s="2" t="str">
        <f t="shared" si="74"/>
        <v/>
      </c>
      <c r="AO299" t="e">
        <f>IF(AF299="","",IF(AF299&lt;Settings!$B$8,"ROMI below target",IF(AND(Settings!$B$16&lt;&gt;"",AE299&gt;Settings!$B$16),"CAC above allowable",IF(AND(Settings!$B$10&lt;&gt;"",AG299&lt;Settings!$B$10),"Low MER","OK"))))</f>
        <v>#VALUE!</v>
      </c>
    </row>
    <row r="300" spans="5:41" x14ac:dyDescent="0.3">
      <c r="E300" s="2"/>
      <c r="F300" s="2"/>
      <c r="G300" s="2"/>
      <c r="H300" t="str">
        <f>IF(D300="","",XLOOKUP(D300,FX!$A$7:$A$100,FX!$C$7:$C$100,1))</f>
        <v/>
      </c>
      <c r="I300" s="2" t="str">
        <f t="shared" si="60"/>
        <v/>
      </c>
      <c r="J300" s="2" t="str">
        <f t="shared" si="61"/>
        <v/>
      </c>
      <c r="K300" s="2" t="str">
        <f t="shared" si="62"/>
        <v/>
      </c>
      <c r="N300" s="3">
        <f t="shared" si="63"/>
        <v>0</v>
      </c>
      <c r="O300" s="2">
        <f t="shared" si="64"/>
        <v>0</v>
      </c>
      <c r="Q300" s="2"/>
      <c r="S300" s="2" t="str">
        <f t="shared" si="65"/>
        <v/>
      </c>
      <c r="T300" s="2" t="str">
        <f t="shared" si="66"/>
        <v/>
      </c>
      <c r="U300" s="3"/>
      <c r="V300" s="3"/>
      <c r="Y300" s="2" t="str">
        <f>IF(T300="","",T300*(1-IF(U300="",Settings!$B$7,U300))*(1-IF(V300="",Settings!$B$6,V300)))</f>
        <v/>
      </c>
      <c r="Z300" s="3"/>
      <c r="AA300" s="3"/>
      <c r="AC300" s="2" t="str">
        <f>IF(Y300="","",Y300*IF(Z300="",Settings!$B$4,Z300) + Y300*IF(AA300="",Settings!$B$5,AA300) + R300*IF(AB300="",Settings!$B$6,AB300))</f>
        <v/>
      </c>
      <c r="AD300" s="2" t="str">
        <f t="shared" si="67"/>
        <v/>
      </c>
      <c r="AE300" s="2" t="str">
        <f t="shared" si="68"/>
        <v/>
      </c>
      <c r="AF300" s="3" t="e">
        <f t="shared" si="69"/>
        <v>#VALUE!</v>
      </c>
      <c r="AG300" t="e">
        <f t="shared" si="70"/>
        <v>#VALUE!</v>
      </c>
      <c r="AI300" s="2"/>
      <c r="AJ300" t="str">
        <f t="shared" si="71"/>
        <v/>
      </c>
      <c r="AK300" t="e">
        <f t="shared" si="72"/>
        <v>#VALUE!</v>
      </c>
      <c r="AL300" s="3"/>
      <c r="AM300" t="str">
        <f t="shared" si="73"/>
        <v/>
      </c>
      <c r="AN300" s="2" t="str">
        <f t="shared" si="74"/>
        <v/>
      </c>
      <c r="AO300" t="e">
        <f>IF(AF300="","",IF(AF300&lt;Settings!$B$8,"ROMI below target",IF(AND(Settings!$B$16&lt;&gt;"",AE300&gt;Settings!$B$16),"CAC above allowable",IF(AND(Settings!$B$10&lt;&gt;"",AG300&lt;Settings!$B$10),"Low MER","OK"))))</f>
        <v>#VALUE!</v>
      </c>
    </row>
    <row r="301" spans="5:41" x14ac:dyDescent="0.3">
      <c r="E301" s="2"/>
      <c r="F301" s="2"/>
      <c r="G301" s="2"/>
      <c r="H301" t="str">
        <f>IF(D301="","",XLOOKUP(D301,FX!$A$7:$A$100,FX!$C$7:$C$100,1))</f>
        <v/>
      </c>
      <c r="I301" s="2" t="str">
        <f t="shared" si="60"/>
        <v/>
      </c>
      <c r="J301" s="2" t="str">
        <f t="shared" si="61"/>
        <v/>
      </c>
      <c r="K301" s="2" t="str">
        <f t="shared" si="62"/>
        <v/>
      </c>
      <c r="N301" s="3">
        <f t="shared" si="63"/>
        <v>0</v>
      </c>
      <c r="O301" s="2">
        <f t="shared" si="64"/>
        <v>0</v>
      </c>
      <c r="Q301" s="2"/>
      <c r="S301" s="2" t="str">
        <f t="shared" si="65"/>
        <v/>
      </c>
      <c r="T301" s="2" t="str">
        <f t="shared" si="66"/>
        <v/>
      </c>
      <c r="U301" s="3"/>
      <c r="V301" s="3"/>
      <c r="Y301" s="2" t="str">
        <f>IF(T301="","",T301*(1-IF(U301="",Settings!$B$7,U301))*(1-IF(V301="",Settings!$B$6,V301)))</f>
        <v/>
      </c>
      <c r="Z301" s="3"/>
      <c r="AA301" s="3"/>
      <c r="AC301" s="2" t="str">
        <f>IF(Y301="","",Y301*IF(Z301="",Settings!$B$4,Z301) + Y301*IF(AA301="",Settings!$B$5,AA301) + R301*IF(AB301="",Settings!$B$6,AB301))</f>
        <v/>
      </c>
      <c r="AD301" s="2" t="str">
        <f t="shared" si="67"/>
        <v/>
      </c>
      <c r="AE301" s="2" t="str">
        <f t="shared" si="68"/>
        <v/>
      </c>
      <c r="AF301" s="3" t="e">
        <f t="shared" si="69"/>
        <v>#VALUE!</v>
      </c>
      <c r="AG301" t="e">
        <f t="shared" si="70"/>
        <v>#VALUE!</v>
      </c>
      <c r="AI301" s="2"/>
      <c r="AJ301" t="str">
        <f t="shared" si="71"/>
        <v/>
      </c>
      <c r="AK301" t="e">
        <f t="shared" si="72"/>
        <v>#VALUE!</v>
      </c>
      <c r="AL301" s="3"/>
      <c r="AM301" t="str">
        <f t="shared" si="73"/>
        <v/>
      </c>
      <c r="AN301" s="2" t="str">
        <f t="shared" si="74"/>
        <v/>
      </c>
      <c r="AO301" t="e">
        <f>IF(AF301="","",IF(AF301&lt;Settings!$B$8,"ROMI below target",IF(AND(Settings!$B$16&lt;&gt;"",AE301&gt;Settings!$B$16),"CAC above allowable",IF(AND(Settings!$B$10&lt;&gt;"",AG301&lt;Settings!$B$10),"Low MER","OK"))))</f>
        <v>#VALUE!</v>
      </c>
    </row>
    <row r="302" spans="5:41" x14ac:dyDescent="0.3">
      <c r="E302" s="2"/>
      <c r="F302" s="2"/>
      <c r="G302" s="2"/>
      <c r="H302" t="str">
        <f>IF(D302="","",XLOOKUP(D302,FX!$A$7:$A$100,FX!$C$7:$C$100,1))</f>
        <v/>
      </c>
      <c r="I302" s="2" t="str">
        <f t="shared" si="60"/>
        <v/>
      </c>
      <c r="J302" s="2" t="str">
        <f t="shared" si="61"/>
        <v/>
      </c>
      <c r="K302" s="2" t="str">
        <f t="shared" si="62"/>
        <v/>
      </c>
      <c r="N302" s="3">
        <f t="shared" si="63"/>
        <v>0</v>
      </c>
      <c r="O302" s="2">
        <f t="shared" si="64"/>
        <v>0</v>
      </c>
      <c r="Q302" s="2"/>
      <c r="S302" s="2" t="str">
        <f t="shared" si="65"/>
        <v/>
      </c>
      <c r="T302" s="2" t="str">
        <f t="shared" si="66"/>
        <v/>
      </c>
      <c r="U302" s="3"/>
      <c r="V302" s="3"/>
      <c r="Y302" s="2" t="str">
        <f>IF(T302="","",T302*(1-IF(U302="",Settings!$B$7,U302))*(1-IF(V302="",Settings!$B$6,V302)))</f>
        <v/>
      </c>
      <c r="Z302" s="3"/>
      <c r="AA302" s="3"/>
      <c r="AC302" s="2" t="str">
        <f>IF(Y302="","",Y302*IF(Z302="",Settings!$B$4,Z302) + Y302*IF(AA302="",Settings!$B$5,AA302) + R302*IF(AB302="",Settings!$B$6,AB302))</f>
        <v/>
      </c>
      <c r="AD302" s="2" t="str">
        <f t="shared" si="67"/>
        <v/>
      </c>
      <c r="AE302" s="2" t="str">
        <f t="shared" si="68"/>
        <v/>
      </c>
      <c r="AF302" s="3" t="e">
        <f t="shared" si="69"/>
        <v>#VALUE!</v>
      </c>
      <c r="AG302" t="e">
        <f t="shared" si="70"/>
        <v>#VALUE!</v>
      </c>
      <c r="AI302" s="2"/>
      <c r="AJ302" t="str">
        <f t="shared" si="71"/>
        <v/>
      </c>
      <c r="AK302" t="e">
        <f t="shared" si="72"/>
        <v>#VALUE!</v>
      </c>
      <c r="AL302" s="3"/>
      <c r="AM302" t="str">
        <f t="shared" si="73"/>
        <v/>
      </c>
      <c r="AN302" s="2" t="str">
        <f t="shared" si="74"/>
        <v/>
      </c>
      <c r="AO302" t="e">
        <f>IF(AF302="","",IF(AF302&lt;Settings!$B$8,"ROMI below target",IF(AND(Settings!$B$16&lt;&gt;"",AE302&gt;Settings!$B$16),"CAC above allowable",IF(AND(Settings!$B$10&lt;&gt;"",AG302&lt;Settings!$B$10),"Low MER","OK"))))</f>
        <v>#VALUE!</v>
      </c>
    </row>
    <row r="303" spans="5:41" x14ac:dyDescent="0.3">
      <c r="E303" s="2"/>
      <c r="F303" s="2"/>
      <c r="G303" s="2"/>
      <c r="H303" t="str">
        <f>IF(D303="","",XLOOKUP(D303,FX!$A$7:$A$100,FX!$C$7:$C$100,1))</f>
        <v/>
      </c>
      <c r="I303" s="2" t="str">
        <f t="shared" si="60"/>
        <v/>
      </c>
      <c r="J303" s="2" t="str">
        <f t="shared" si="61"/>
        <v/>
      </c>
      <c r="K303" s="2" t="str">
        <f t="shared" si="62"/>
        <v/>
      </c>
      <c r="N303" s="3">
        <f t="shared" si="63"/>
        <v>0</v>
      </c>
      <c r="O303" s="2">
        <f t="shared" si="64"/>
        <v>0</v>
      </c>
      <c r="Q303" s="2"/>
      <c r="S303" s="2" t="str">
        <f t="shared" si="65"/>
        <v/>
      </c>
      <c r="T303" s="2" t="str">
        <f t="shared" si="66"/>
        <v/>
      </c>
      <c r="U303" s="3"/>
      <c r="V303" s="3"/>
      <c r="Y303" s="2" t="str">
        <f>IF(T303="","",T303*(1-IF(U303="",Settings!$B$7,U303))*(1-IF(V303="",Settings!$B$6,V303)))</f>
        <v/>
      </c>
      <c r="Z303" s="3"/>
      <c r="AA303" s="3"/>
      <c r="AC303" s="2" t="str">
        <f>IF(Y303="","",Y303*IF(Z303="",Settings!$B$4,Z303) + Y303*IF(AA303="",Settings!$B$5,AA303) + R303*IF(AB303="",Settings!$B$6,AB303))</f>
        <v/>
      </c>
      <c r="AD303" s="2" t="str">
        <f t="shared" si="67"/>
        <v/>
      </c>
      <c r="AE303" s="2" t="str">
        <f t="shared" si="68"/>
        <v/>
      </c>
      <c r="AF303" s="3" t="e">
        <f t="shared" si="69"/>
        <v>#VALUE!</v>
      </c>
      <c r="AG303" t="e">
        <f t="shared" si="70"/>
        <v>#VALUE!</v>
      </c>
      <c r="AI303" s="2"/>
      <c r="AJ303" t="str">
        <f t="shared" si="71"/>
        <v/>
      </c>
      <c r="AK303" t="e">
        <f t="shared" si="72"/>
        <v>#VALUE!</v>
      </c>
      <c r="AL303" s="3"/>
      <c r="AM303" t="str">
        <f t="shared" si="73"/>
        <v/>
      </c>
      <c r="AN303" s="2" t="str">
        <f t="shared" si="74"/>
        <v/>
      </c>
      <c r="AO303" t="e">
        <f>IF(AF303="","",IF(AF303&lt;Settings!$B$8,"ROMI below target",IF(AND(Settings!$B$16&lt;&gt;"",AE303&gt;Settings!$B$16),"CAC above allowable",IF(AND(Settings!$B$10&lt;&gt;"",AG303&lt;Settings!$B$10),"Low MER","OK"))))</f>
        <v>#VALUE!</v>
      </c>
    </row>
    <row r="304" spans="5:41" x14ac:dyDescent="0.3">
      <c r="E304" s="2"/>
      <c r="F304" s="2"/>
      <c r="G304" s="2"/>
      <c r="H304" t="str">
        <f>IF(D304="","",XLOOKUP(D304,FX!$A$7:$A$100,FX!$C$7:$C$100,1))</f>
        <v/>
      </c>
      <c r="I304" s="2" t="str">
        <f t="shared" si="60"/>
        <v/>
      </c>
      <c r="J304" s="2" t="str">
        <f t="shared" si="61"/>
        <v/>
      </c>
      <c r="K304" s="2" t="str">
        <f t="shared" si="62"/>
        <v/>
      </c>
      <c r="N304" s="3">
        <f t="shared" si="63"/>
        <v>0</v>
      </c>
      <c r="O304" s="2">
        <f t="shared" si="64"/>
        <v>0</v>
      </c>
      <c r="Q304" s="2"/>
      <c r="S304" s="2" t="str">
        <f t="shared" si="65"/>
        <v/>
      </c>
      <c r="T304" s="2" t="str">
        <f t="shared" si="66"/>
        <v/>
      </c>
      <c r="U304" s="3"/>
      <c r="V304" s="3"/>
      <c r="Y304" s="2" t="str">
        <f>IF(T304="","",T304*(1-IF(U304="",Settings!$B$7,U304))*(1-IF(V304="",Settings!$B$6,V304)))</f>
        <v/>
      </c>
      <c r="Z304" s="3"/>
      <c r="AA304" s="3"/>
      <c r="AC304" s="2" t="str">
        <f>IF(Y304="","",Y304*IF(Z304="",Settings!$B$4,Z304) + Y304*IF(AA304="",Settings!$B$5,AA304) + R304*IF(AB304="",Settings!$B$6,AB304))</f>
        <v/>
      </c>
      <c r="AD304" s="2" t="str">
        <f t="shared" si="67"/>
        <v/>
      </c>
      <c r="AE304" s="2" t="str">
        <f t="shared" si="68"/>
        <v/>
      </c>
      <c r="AF304" s="3" t="e">
        <f t="shared" si="69"/>
        <v>#VALUE!</v>
      </c>
      <c r="AG304" t="e">
        <f t="shared" si="70"/>
        <v>#VALUE!</v>
      </c>
      <c r="AI304" s="2"/>
      <c r="AJ304" t="str">
        <f t="shared" si="71"/>
        <v/>
      </c>
      <c r="AK304" t="e">
        <f t="shared" si="72"/>
        <v>#VALUE!</v>
      </c>
      <c r="AL304" s="3"/>
      <c r="AM304" t="str">
        <f t="shared" si="73"/>
        <v/>
      </c>
      <c r="AN304" s="2" t="str">
        <f t="shared" si="74"/>
        <v/>
      </c>
      <c r="AO304" t="e">
        <f>IF(AF304="","",IF(AF304&lt;Settings!$B$8,"ROMI below target",IF(AND(Settings!$B$16&lt;&gt;"",AE304&gt;Settings!$B$16),"CAC above allowable",IF(AND(Settings!$B$10&lt;&gt;"",AG304&lt;Settings!$B$10),"Low MER","OK"))))</f>
        <v>#VALUE!</v>
      </c>
    </row>
    <row r="305" spans="5:41" x14ac:dyDescent="0.3">
      <c r="E305" s="2"/>
      <c r="F305" s="2"/>
      <c r="G305" s="2"/>
      <c r="H305" t="str">
        <f>IF(D305="","",XLOOKUP(D305,FX!$A$7:$A$100,FX!$C$7:$C$100,1))</f>
        <v/>
      </c>
      <c r="I305" s="2" t="str">
        <f t="shared" si="60"/>
        <v/>
      </c>
      <c r="J305" s="2" t="str">
        <f t="shared" si="61"/>
        <v/>
      </c>
      <c r="K305" s="2" t="str">
        <f t="shared" si="62"/>
        <v/>
      </c>
      <c r="N305" s="3">
        <f t="shared" si="63"/>
        <v>0</v>
      </c>
      <c r="O305" s="2">
        <f t="shared" si="64"/>
        <v>0</v>
      </c>
      <c r="Q305" s="2"/>
      <c r="S305" s="2" t="str">
        <f t="shared" si="65"/>
        <v/>
      </c>
      <c r="T305" s="2" t="str">
        <f t="shared" si="66"/>
        <v/>
      </c>
      <c r="U305" s="3"/>
      <c r="V305" s="3"/>
      <c r="Y305" s="2" t="str">
        <f>IF(T305="","",T305*(1-IF(U305="",Settings!$B$7,U305))*(1-IF(V305="",Settings!$B$6,V305)))</f>
        <v/>
      </c>
      <c r="Z305" s="3"/>
      <c r="AA305" s="3"/>
      <c r="AC305" s="2" t="str">
        <f>IF(Y305="","",Y305*IF(Z305="",Settings!$B$4,Z305) + Y305*IF(AA305="",Settings!$B$5,AA305) + R305*IF(AB305="",Settings!$B$6,AB305))</f>
        <v/>
      </c>
      <c r="AD305" s="2" t="str">
        <f t="shared" si="67"/>
        <v/>
      </c>
      <c r="AE305" s="2" t="str">
        <f t="shared" si="68"/>
        <v/>
      </c>
      <c r="AF305" s="3" t="e">
        <f t="shared" si="69"/>
        <v>#VALUE!</v>
      </c>
      <c r="AG305" t="e">
        <f t="shared" si="70"/>
        <v>#VALUE!</v>
      </c>
      <c r="AI305" s="2"/>
      <c r="AJ305" t="str">
        <f t="shared" si="71"/>
        <v/>
      </c>
      <c r="AK305" t="e">
        <f t="shared" si="72"/>
        <v>#VALUE!</v>
      </c>
      <c r="AL305" s="3"/>
      <c r="AM305" t="str">
        <f t="shared" si="73"/>
        <v/>
      </c>
      <c r="AN305" s="2" t="str">
        <f t="shared" si="74"/>
        <v/>
      </c>
      <c r="AO305" t="e">
        <f>IF(AF305="","",IF(AF305&lt;Settings!$B$8,"ROMI below target",IF(AND(Settings!$B$16&lt;&gt;"",AE305&gt;Settings!$B$16),"CAC above allowable",IF(AND(Settings!$B$10&lt;&gt;"",AG305&lt;Settings!$B$10),"Low MER","OK"))))</f>
        <v>#VALUE!</v>
      </c>
    </row>
    <row r="306" spans="5:41" x14ac:dyDescent="0.3">
      <c r="E306" s="2"/>
      <c r="F306" s="2"/>
      <c r="G306" s="2"/>
      <c r="H306" t="str">
        <f>IF(D306="","",XLOOKUP(D306,FX!$A$7:$A$100,FX!$C$7:$C$100,1))</f>
        <v/>
      </c>
      <c r="I306" s="2" t="str">
        <f t="shared" si="60"/>
        <v/>
      </c>
      <c r="J306" s="2" t="str">
        <f t="shared" si="61"/>
        <v/>
      </c>
      <c r="K306" s="2" t="str">
        <f t="shared" si="62"/>
        <v/>
      </c>
      <c r="N306" s="3">
        <f t="shared" si="63"/>
        <v>0</v>
      </c>
      <c r="O306" s="2">
        <f t="shared" si="64"/>
        <v>0</v>
      </c>
      <c r="Q306" s="2"/>
      <c r="S306" s="2" t="str">
        <f t="shared" si="65"/>
        <v/>
      </c>
      <c r="T306" s="2" t="str">
        <f t="shared" si="66"/>
        <v/>
      </c>
      <c r="U306" s="3"/>
      <c r="V306" s="3"/>
      <c r="Y306" s="2" t="str">
        <f>IF(T306="","",T306*(1-IF(U306="",Settings!$B$7,U306))*(1-IF(V306="",Settings!$B$6,V306)))</f>
        <v/>
      </c>
      <c r="Z306" s="3"/>
      <c r="AA306" s="3"/>
      <c r="AC306" s="2" t="str">
        <f>IF(Y306="","",Y306*IF(Z306="",Settings!$B$4,Z306) + Y306*IF(AA306="",Settings!$B$5,AA306) + R306*IF(AB306="",Settings!$B$6,AB306))</f>
        <v/>
      </c>
      <c r="AD306" s="2" t="str">
        <f t="shared" si="67"/>
        <v/>
      </c>
      <c r="AE306" s="2" t="str">
        <f t="shared" si="68"/>
        <v/>
      </c>
      <c r="AF306" s="3" t="e">
        <f t="shared" si="69"/>
        <v>#VALUE!</v>
      </c>
      <c r="AG306" t="e">
        <f t="shared" si="70"/>
        <v>#VALUE!</v>
      </c>
      <c r="AI306" s="2"/>
      <c r="AJ306" t="str">
        <f t="shared" si="71"/>
        <v/>
      </c>
      <c r="AK306" t="e">
        <f t="shared" si="72"/>
        <v>#VALUE!</v>
      </c>
      <c r="AL306" s="3"/>
      <c r="AM306" t="str">
        <f t="shared" si="73"/>
        <v/>
      </c>
      <c r="AN306" s="2" t="str">
        <f t="shared" si="74"/>
        <v/>
      </c>
      <c r="AO306" t="e">
        <f>IF(AF306="","",IF(AF306&lt;Settings!$B$8,"ROMI below target",IF(AND(Settings!$B$16&lt;&gt;"",AE306&gt;Settings!$B$16),"CAC above allowable",IF(AND(Settings!$B$10&lt;&gt;"",AG306&lt;Settings!$B$10),"Low MER","OK"))))</f>
        <v>#VALUE!</v>
      </c>
    </row>
    <row r="307" spans="5:41" x14ac:dyDescent="0.3">
      <c r="E307" s="2"/>
      <c r="F307" s="2"/>
      <c r="G307" s="2"/>
      <c r="H307" t="str">
        <f>IF(D307="","",XLOOKUP(D307,FX!$A$7:$A$100,FX!$C$7:$C$100,1))</f>
        <v/>
      </c>
      <c r="I307" s="2" t="str">
        <f t="shared" si="60"/>
        <v/>
      </c>
      <c r="J307" s="2" t="str">
        <f t="shared" si="61"/>
        <v/>
      </c>
      <c r="K307" s="2" t="str">
        <f t="shared" si="62"/>
        <v/>
      </c>
      <c r="N307" s="3">
        <f t="shared" si="63"/>
        <v>0</v>
      </c>
      <c r="O307" s="2">
        <f t="shared" si="64"/>
        <v>0</v>
      </c>
      <c r="Q307" s="2"/>
      <c r="S307" s="2" t="str">
        <f t="shared" si="65"/>
        <v/>
      </c>
      <c r="T307" s="2" t="str">
        <f t="shared" si="66"/>
        <v/>
      </c>
      <c r="U307" s="3"/>
      <c r="V307" s="3"/>
      <c r="Y307" s="2" t="str">
        <f>IF(T307="","",T307*(1-IF(U307="",Settings!$B$7,U307))*(1-IF(V307="",Settings!$B$6,V307)))</f>
        <v/>
      </c>
      <c r="Z307" s="3"/>
      <c r="AA307" s="3"/>
      <c r="AC307" s="2" t="str">
        <f>IF(Y307="","",Y307*IF(Z307="",Settings!$B$4,Z307) + Y307*IF(AA307="",Settings!$B$5,AA307) + R307*IF(AB307="",Settings!$B$6,AB307))</f>
        <v/>
      </c>
      <c r="AD307" s="2" t="str">
        <f t="shared" si="67"/>
        <v/>
      </c>
      <c r="AE307" s="2" t="str">
        <f t="shared" si="68"/>
        <v/>
      </c>
      <c r="AF307" s="3" t="e">
        <f t="shared" si="69"/>
        <v>#VALUE!</v>
      </c>
      <c r="AG307" t="e">
        <f t="shared" si="70"/>
        <v>#VALUE!</v>
      </c>
      <c r="AI307" s="2"/>
      <c r="AJ307" t="str">
        <f t="shared" si="71"/>
        <v/>
      </c>
      <c r="AK307" t="e">
        <f t="shared" si="72"/>
        <v>#VALUE!</v>
      </c>
      <c r="AL307" s="3"/>
      <c r="AM307" t="str">
        <f t="shared" si="73"/>
        <v/>
      </c>
      <c r="AN307" s="2" t="str">
        <f t="shared" si="74"/>
        <v/>
      </c>
      <c r="AO307" t="e">
        <f>IF(AF307="","",IF(AF307&lt;Settings!$B$8,"ROMI below target",IF(AND(Settings!$B$16&lt;&gt;"",AE307&gt;Settings!$B$16),"CAC above allowable",IF(AND(Settings!$B$10&lt;&gt;"",AG307&lt;Settings!$B$10),"Low MER","OK"))))</f>
        <v>#VALUE!</v>
      </c>
    </row>
    <row r="308" spans="5:41" x14ac:dyDescent="0.3">
      <c r="E308" s="2"/>
      <c r="F308" s="2"/>
      <c r="G308" s="2"/>
      <c r="H308" t="str">
        <f>IF(D308="","",XLOOKUP(D308,FX!$A$7:$A$100,FX!$C$7:$C$100,1))</f>
        <v/>
      </c>
      <c r="I308" s="2" t="str">
        <f t="shared" si="60"/>
        <v/>
      </c>
      <c r="J308" s="2" t="str">
        <f t="shared" si="61"/>
        <v/>
      </c>
      <c r="K308" s="2" t="str">
        <f t="shared" si="62"/>
        <v/>
      </c>
      <c r="N308" s="3">
        <f t="shared" si="63"/>
        <v>0</v>
      </c>
      <c r="O308" s="2">
        <f t="shared" si="64"/>
        <v>0</v>
      </c>
      <c r="Q308" s="2"/>
      <c r="S308" s="2" t="str">
        <f t="shared" si="65"/>
        <v/>
      </c>
      <c r="T308" s="2" t="str">
        <f t="shared" si="66"/>
        <v/>
      </c>
      <c r="U308" s="3"/>
      <c r="V308" s="3"/>
      <c r="Y308" s="2" t="str">
        <f>IF(T308="","",T308*(1-IF(U308="",Settings!$B$7,U308))*(1-IF(V308="",Settings!$B$6,V308)))</f>
        <v/>
      </c>
      <c r="Z308" s="3"/>
      <c r="AA308" s="3"/>
      <c r="AC308" s="2" t="str">
        <f>IF(Y308="","",Y308*IF(Z308="",Settings!$B$4,Z308) + Y308*IF(AA308="",Settings!$B$5,AA308) + R308*IF(AB308="",Settings!$B$6,AB308))</f>
        <v/>
      </c>
      <c r="AD308" s="2" t="str">
        <f t="shared" si="67"/>
        <v/>
      </c>
      <c r="AE308" s="2" t="str">
        <f t="shared" si="68"/>
        <v/>
      </c>
      <c r="AF308" s="3" t="e">
        <f t="shared" si="69"/>
        <v>#VALUE!</v>
      </c>
      <c r="AG308" t="e">
        <f t="shared" si="70"/>
        <v>#VALUE!</v>
      </c>
      <c r="AI308" s="2"/>
      <c r="AJ308" t="str">
        <f t="shared" si="71"/>
        <v/>
      </c>
      <c r="AK308" t="e">
        <f t="shared" si="72"/>
        <v>#VALUE!</v>
      </c>
      <c r="AL308" s="3"/>
      <c r="AM308" t="str">
        <f t="shared" si="73"/>
        <v/>
      </c>
      <c r="AN308" s="2" t="str">
        <f t="shared" si="74"/>
        <v/>
      </c>
      <c r="AO308" t="e">
        <f>IF(AF308="","",IF(AF308&lt;Settings!$B$8,"ROMI below target",IF(AND(Settings!$B$16&lt;&gt;"",AE308&gt;Settings!$B$16),"CAC above allowable",IF(AND(Settings!$B$10&lt;&gt;"",AG308&lt;Settings!$B$10),"Low MER","OK"))))</f>
        <v>#VALUE!</v>
      </c>
    </row>
    <row r="309" spans="5:41" x14ac:dyDescent="0.3">
      <c r="E309" s="2"/>
      <c r="F309" s="2"/>
      <c r="G309" s="2"/>
      <c r="H309" t="str">
        <f>IF(D309="","",XLOOKUP(D309,FX!$A$7:$A$100,FX!$C$7:$C$100,1))</f>
        <v/>
      </c>
      <c r="I309" s="2" t="str">
        <f t="shared" si="60"/>
        <v/>
      </c>
      <c r="J309" s="2" t="str">
        <f t="shared" si="61"/>
        <v/>
      </c>
      <c r="K309" s="2" t="str">
        <f t="shared" si="62"/>
        <v/>
      </c>
      <c r="N309" s="3">
        <f t="shared" si="63"/>
        <v>0</v>
      </c>
      <c r="O309" s="2">
        <f t="shared" si="64"/>
        <v>0</v>
      </c>
      <c r="Q309" s="2"/>
      <c r="S309" s="2" t="str">
        <f t="shared" si="65"/>
        <v/>
      </c>
      <c r="T309" s="2" t="str">
        <f t="shared" si="66"/>
        <v/>
      </c>
      <c r="U309" s="3"/>
      <c r="V309" s="3"/>
      <c r="Y309" s="2" t="str">
        <f>IF(T309="","",T309*(1-IF(U309="",Settings!$B$7,U309))*(1-IF(V309="",Settings!$B$6,V309)))</f>
        <v/>
      </c>
      <c r="Z309" s="3"/>
      <c r="AA309" s="3"/>
      <c r="AC309" s="2" t="str">
        <f>IF(Y309="","",Y309*IF(Z309="",Settings!$B$4,Z309) + Y309*IF(AA309="",Settings!$B$5,AA309) + R309*IF(AB309="",Settings!$B$6,AB309))</f>
        <v/>
      </c>
      <c r="AD309" s="2" t="str">
        <f t="shared" si="67"/>
        <v/>
      </c>
      <c r="AE309" s="2" t="str">
        <f t="shared" si="68"/>
        <v/>
      </c>
      <c r="AF309" s="3" t="e">
        <f t="shared" si="69"/>
        <v>#VALUE!</v>
      </c>
      <c r="AG309" t="e">
        <f t="shared" si="70"/>
        <v>#VALUE!</v>
      </c>
      <c r="AI309" s="2"/>
      <c r="AJ309" t="str">
        <f t="shared" si="71"/>
        <v/>
      </c>
      <c r="AK309" t="e">
        <f t="shared" si="72"/>
        <v>#VALUE!</v>
      </c>
      <c r="AL309" s="3"/>
      <c r="AM309" t="str">
        <f t="shared" si="73"/>
        <v/>
      </c>
      <c r="AN309" s="2" t="str">
        <f t="shared" si="74"/>
        <v/>
      </c>
      <c r="AO309" t="e">
        <f>IF(AF309="","",IF(AF309&lt;Settings!$B$8,"ROMI below target",IF(AND(Settings!$B$16&lt;&gt;"",AE309&gt;Settings!$B$16),"CAC above allowable",IF(AND(Settings!$B$10&lt;&gt;"",AG309&lt;Settings!$B$10),"Low MER","OK"))))</f>
        <v>#VALUE!</v>
      </c>
    </row>
    <row r="310" spans="5:41" x14ac:dyDescent="0.3">
      <c r="E310" s="2"/>
      <c r="F310" s="2"/>
      <c r="G310" s="2"/>
      <c r="H310" t="str">
        <f>IF(D310="","",XLOOKUP(D310,FX!$A$7:$A$100,FX!$C$7:$C$100,1))</f>
        <v/>
      </c>
      <c r="I310" s="2" t="str">
        <f t="shared" si="60"/>
        <v/>
      </c>
      <c r="J310" s="2" t="str">
        <f t="shared" si="61"/>
        <v/>
      </c>
      <c r="K310" s="2" t="str">
        <f t="shared" si="62"/>
        <v/>
      </c>
      <c r="N310" s="3">
        <f t="shared" si="63"/>
        <v>0</v>
      </c>
      <c r="O310" s="2">
        <f t="shared" si="64"/>
        <v>0</v>
      </c>
      <c r="Q310" s="2"/>
      <c r="S310" s="2" t="str">
        <f t="shared" si="65"/>
        <v/>
      </c>
      <c r="T310" s="2" t="str">
        <f t="shared" si="66"/>
        <v/>
      </c>
      <c r="U310" s="3"/>
      <c r="V310" s="3"/>
      <c r="Y310" s="2" t="str">
        <f>IF(T310="","",T310*(1-IF(U310="",Settings!$B$7,U310))*(1-IF(V310="",Settings!$B$6,V310)))</f>
        <v/>
      </c>
      <c r="Z310" s="3"/>
      <c r="AA310" s="3"/>
      <c r="AC310" s="2" t="str">
        <f>IF(Y310="","",Y310*IF(Z310="",Settings!$B$4,Z310) + Y310*IF(AA310="",Settings!$B$5,AA310) + R310*IF(AB310="",Settings!$B$6,AB310))</f>
        <v/>
      </c>
      <c r="AD310" s="2" t="str">
        <f t="shared" si="67"/>
        <v/>
      </c>
      <c r="AE310" s="2" t="str">
        <f t="shared" si="68"/>
        <v/>
      </c>
      <c r="AF310" s="3" t="e">
        <f t="shared" si="69"/>
        <v>#VALUE!</v>
      </c>
      <c r="AG310" t="e">
        <f t="shared" si="70"/>
        <v>#VALUE!</v>
      </c>
      <c r="AI310" s="2"/>
      <c r="AJ310" t="str">
        <f t="shared" si="71"/>
        <v/>
      </c>
      <c r="AK310" t="e">
        <f t="shared" si="72"/>
        <v>#VALUE!</v>
      </c>
      <c r="AL310" s="3"/>
      <c r="AM310" t="str">
        <f t="shared" si="73"/>
        <v/>
      </c>
      <c r="AN310" s="2" t="str">
        <f t="shared" si="74"/>
        <v/>
      </c>
      <c r="AO310" t="e">
        <f>IF(AF310="","",IF(AF310&lt;Settings!$B$8,"ROMI below target",IF(AND(Settings!$B$16&lt;&gt;"",AE310&gt;Settings!$B$16),"CAC above allowable",IF(AND(Settings!$B$10&lt;&gt;"",AG310&lt;Settings!$B$10),"Low MER","OK"))))</f>
        <v>#VALUE!</v>
      </c>
    </row>
    <row r="311" spans="5:41" x14ac:dyDescent="0.3">
      <c r="E311" s="2"/>
      <c r="F311" s="2"/>
      <c r="G311" s="2"/>
      <c r="H311" t="str">
        <f>IF(D311="","",XLOOKUP(D311,FX!$A$7:$A$100,FX!$C$7:$C$100,1))</f>
        <v/>
      </c>
      <c r="I311" s="2" t="str">
        <f t="shared" si="60"/>
        <v/>
      </c>
      <c r="J311" s="2" t="str">
        <f t="shared" si="61"/>
        <v/>
      </c>
      <c r="K311" s="2" t="str">
        <f t="shared" si="62"/>
        <v/>
      </c>
      <c r="N311" s="3">
        <f t="shared" si="63"/>
        <v>0</v>
      </c>
      <c r="O311" s="2">
        <f t="shared" si="64"/>
        <v>0</v>
      </c>
      <c r="Q311" s="2"/>
      <c r="S311" s="2" t="str">
        <f t="shared" si="65"/>
        <v/>
      </c>
      <c r="T311" s="2" t="str">
        <f t="shared" si="66"/>
        <v/>
      </c>
      <c r="U311" s="3"/>
      <c r="V311" s="3"/>
      <c r="Y311" s="2" t="str">
        <f>IF(T311="","",T311*(1-IF(U311="",Settings!$B$7,U311))*(1-IF(V311="",Settings!$B$6,V311)))</f>
        <v/>
      </c>
      <c r="Z311" s="3"/>
      <c r="AA311" s="3"/>
      <c r="AC311" s="2" t="str">
        <f>IF(Y311="","",Y311*IF(Z311="",Settings!$B$4,Z311) + Y311*IF(AA311="",Settings!$B$5,AA311) + R311*IF(AB311="",Settings!$B$6,AB311))</f>
        <v/>
      </c>
      <c r="AD311" s="2" t="str">
        <f t="shared" si="67"/>
        <v/>
      </c>
      <c r="AE311" s="2" t="str">
        <f t="shared" si="68"/>
        <v/>
      </c>
      <c r="AF311" s="3" t="e">
        <f t="shared" si="69"/>
        <v>#VALUE!</v>
      </c>
      <c r="AG311" t="e">
        <f t="shared" si="70"/>
        <v>#VALUE!</v>
      </c>
      <c r="AI311" s="2"/>
      <c r="AJ311" t="str">
        <f t="shared" si="71"/>
        <v/>
      </c>
      <c r="AK311" t="e">
        <f t="shared" si="72"/>
        <v>#VALUE!</v>
      </c>
      <c r="AL311" s="3"/>
      <c r="AM311" t="str">
        <f t="shared" si="73"/>
        <v/>
      </c>
      <c r="AN311" s="2" t="str">
        <f t="shared" si="74"/>
        <v/>
      </c>
      <c r="AO311" t="e">
        <f>IF(AF311="","",IF(AF311&lt;Settings!$B$8,"ROMI below target",IF(AND(Settings!$B$16&lt;&gt;"",AE311&gt;Settings!$B$16),"CAC above allowable",IF(AND(Settings!$B$10&lt;&gt;"",AG311&lt;Settings!$B$10),"Low MER","OK"))))</f>
        <v>#VALUE!</v>
      </c>
    </row>
    <row r="312" spans="5:41" x14ac:dyDescent="0.3">
      <c r="E312" s="2"/>
      <c r="F312" s="2"/>
      <c r="G312" s="2"/>
      <c r="H312" t="str">
        <f>IF(D312="","",XLOOKUP(D312,FX!$A$7:$A$100,FX!$C$7:$C$100,1))</f>
        <v/>
      </c>
      <c r="I312" s="2" t="str">
        <f t="shared" si="60"/>
        <v/>
      </c>
      <c r="J312" s="2" t="str">
        <f t="shared" si="61"/>
        <v/>
      </c>
      <c r="K312" s="2" t="str">
        <f t="shared" si="62"/>
        <v/>
      </c>
      <c r="N312" s="3">
        <f t="shared" si="63"/>
        <v>0</v>
      </c>
      <c r="O312" s="2">
        <f t="shared" si="64"/>
        <v>0</v>
      </c>
      <c r="Q312" s="2"/>
      <c r="S312" s="2" t="str">
        <f t="shared" si="65"/>
        <v/>
      </c>
      <c r="T312" s="2" t="str">
        <f t="shared" si="66"/>
        <v/>
      </c>
      <c r="U312" s="3"/>
      <c r="V312" s="3"/>
      <c r="Y312" s="2" t="str">
        <f>IF(T312="","",T312*(1-IF(U312="",Settings!$B$7,U312))*(1-IF(V312="",Settings!$B$6,V312)))</f>
        <v/>
      </c>
      <c r="Z312" s="3"/>
      <c r="AA312" s="3"/>
      <c r="AC312" s="2" t="str">
        <f>IF(Y312="","",Y312*IF(Z312="",Settings!$B$4,Z312) + Y312*IF(AA312="",Settings!$B$5,AA312) + R312*IF(AB312="",Settings!$B$6,AB312))</f>
        <v/>
      </c>
      <c r="AD312" s="2" t="str">
        <f t="shared" si="67"/>
        <v/>
      </c>
      <c r="AE312" s="2" t="str">
        <f t="shared" si="68"/>
        <v/>
      </c>
      <c r="AF312" s="3" t="e">
        <f t="shared" si="69"/>
        <v>#VALUE!</v>
      </c>
      <c r="AG312" t="e">
        <f t="shared" si="70"/>
        <v>#VALUE!</v>
      </c>
      <c r="AI312" s="2"/>
      <c r="AJ312" t="str">
        <f t="shared" si="71"/>
        <v/>
      </c>
      <c r="AK312" t="e">
        <f t="shared" si="72"/>
        <v>#VALUE!</v>
      </c>
      <c r="AL312" s="3"/>
      <c r="AM312" t="str">
        <f t="shared" si="73"/>
        <v/>
      </c>
      <c r="AN312" s="2" t="str">
        <f t="shared" si="74"/>
        <v/>
      </c>
      <c r="AO312" t="e">
        <f>IF(AF312="","",IF(AF312&lt;Settings!$B$8,"ROMI below target",IF(AND(Settings!$B$16&lt;&gt;"",AE312&gt;Settings!$B$16),"CAC above allowable",IF(AND(Settings!$B$10&lt;&gt;"",AG312&lt;Settings!$B$10),"Low MER","OK"))))</f>
        <v>#VALUE!</v>
      </c>
    </row>
    <row r="313" spans="5:41" x14ac:dyDescent="0.3">
      <c r="E313" s="2"/>
      <c r="F313" s="2"/>
      <c r="G313" s="2"/>
      <c r="H313" t="str">
        <f>IF(D313="","",XLOOKUP(D313,FX!$A$7:$A$100,FX!$C$7:$C$100,1))</f>
        <v/>
      </c>
      <c r="I313" s="2" t="str">
        <f t="shared" si="60"/>
        <v/>
      </c>
      <c r="J313" s="2" t="str">
        <f t="shared" si="61"/>
        <v/>
      </c>
      <c r="K313" s="2" t="str">
        <f t="shared" si="62"/>
        <v/>
      </c>
      <c r="N313" s="3">
        <f t="shared" si="63"/>
        <v>0</v>
      </c>
      <c r="O313" s="2">
        <f t="shared" si="64"/>
        <v>0</v>
      </c>
      <c r="Q313" s="2"/>
      <c r="S313" s="2" t="str">
        <f t="shared" si="65"/>
        <v/>
      </c>
      <c r="T313" s="2" t="str">
        <f t="shared" si="66"/>
        <v/>
      </c>
      <c r="U313" s="3"/>
      <c r="V313" s="3"/>
      <c r="Y313" s="2" t="str">
        <f>IF(T313="","",T313*(1-IF(U313="",Settings!$B$7,U313))*(1-IF(V313="",Settings!$B$6,V313)))</f>
        <v/>
      </c>
      <c r="Z313" s="3"/>
      <c r="AA313" s="3"/>
      <c r="AC313" s="2" t="str">
        <f>IF(Y313="","",Y313*IF(Z313="",Settings!$B$4,Z313) + Y313*IF(AA313="",Settings!$B$5,AA313) + R313*IF(AB313="",Settings!$B$6,AB313))</f>
        <v/>
      </c>
      <c r="AD313" s="2" t="str">
        <f t="shared" si="67"/>
        <v/>
      </c>
      <c r="AE313" s="2" t="str">
        <f t="shared" si="68"/>
        <v/>
      </c>
      <c r="AF313" s="3" t="e">
        <f t="shared" si="69"/>
        <v>#VALUE!</v>
      </c>
      <c r="AG313" t="e">
        <f t="shared" si="70"/>
        <v>#VALUE!</v>
      </c>
      <c r="AI313" s="2"/>
      <c r="AJ313" t="str">
        <f t="shared" si="71"/>
        <v/>
      </c>
      <c r="AK313" t="e">
        <f t="shared" si="72"/>
        <v>#VALUE!</v>
      </c>
      <c r="AL313" s="3"/>
      <c r="AM313" t="str">
        <f t="shared" si="73"/>
        <v/>
      </c>
      <c r="AN313" s="2" t="str">
        <f t="shared" si="74"/>
        <v/>
      </c>
      <c r="AO313" t="e">
        <f>IF(AF313="","",IF(AF313&lt;Settings!$B$8,"ROMI below target",IF(AND(Settings!$B$16&lt;&gt;"",AE313&gt;Settings!$B$16),"CAC above allowable",IF(AND(Settings!$B$10&lt;&gt;"",AG313&lt;Settings!$B$10),"Low MER","OK"))))</f>
        <v>#VALUE!</v>
      </c>
    </row>
    <row r="314" spans="5:41" x14ac:dyDescent="0.3">
      <c r="E314" s="2"/>
      <c r="F314" s="2"/>
      <c r="G314" s="2"/>
      <c r="H314" t="str">
        <f>IF(D314="","",XLOOKUP(D314,FX!$A$7:$A$100,FX!$C$7:$C$100,1))</f>
        <v/>
      </c>
      <c r="I314" s="2" t="str">
        <f t="shared" si="60"/>
        <v/>
      </c>
      <c r="J314" s="2" t="str">
        <f t="shared" si="61"/>
        <v/>
      </c>
      <c r="K314" s="2" t="str">
        <f t="shared" si="62"/>
        <v/>
      </c>
      <c r="N314" s="3">
        <f t="shared" si="63"/>
        <v>0</v>
      </c>
      <c r="O314" s="2">
        <f t="shared" si="64"/>
        <v>0</v>
      </c>
      <c r="Q314" s="2"/>
      <c r="S314" s="2" t="str">
        <f t="shared" si="65"/>
        <v/>
      </c>
      <c r="T314" s="2" t="str">
        <f t="shared" si="66"/>
        <v/>
      </c>
      <c r="U314" s="3"/>
      <c r="V314" s="3"/>
      <c r="Y314" s="2" t="str">
        <f>IF(T314="","",T314*(1-IF(U314="",Settings!$B$7,U314))*(1-IF(V314="",Settings!$B$6,V314)))</f>
        <v/>
      </c>
      <c r="Z314" s="3"/>
      <c r="AA314" s="3"/>
      <c r="AC314" s="2" t="str">
        <f>IF(Y314="","",Y314*IF(Z314="",Settings!$B$4,Z314) + Y314*IF(AA314="",Settings!$B$5,AA314) + R314*IF(AB314="",Settings!$B$6,AB314))</f>
        <v/>
      </c>
      <c r="AD314" s="2" t="str">
        <f t="shared" si="67"/>
        <v/>
      </c>
      <c r="AE314" s="2" t="str">
        <f t="shared" si="68"/>
        <v/>
      </c>
      <c r="AF314" s="3" t="e">
        <f t="shared" si="69"/>
        <v>#VALUE!</v>
      </c>
      <c r="AG314" t="e">
        <f t="shared" si="70"/>
        <v>#VALUE!</v>
      </c>
      <c r="AI314" s="2"/>
      <c r="AJ314" t="str">
        <f t="shared" si="71"/>
        <v/>
      </c>
      <c r="AK314" t="e">
        <f t="shared" si="72"/>
        <v>#VALUE!</v>
      </c>
      <c r="AL314" s="3"/>
      <c r="AM314" t="str">
        <f t="shared" si="73"/>
        <v/>
      </c>
      <c r="AN314" s="2" t="str">
        <f t="shared" si="74"/>
        <v/>
      </c>
      <c r="AO314" t="e">
        <f>IF(AF314="","",IF(AF314&lt;Settings!$B$8,"ROMI below target",IF(AND(Settings!$B$16&lt;&gt;"",AE314&gt;Settings!$B$16),"CAC above allowable",IF(AND(Settings!$B$10&lt;&gt;"",AG314&lt;Settings!$B$10),"Low MER","OK"))))</f>
        <v>#VALUE!</v>
      </c>
    </row>
    <row r="315" spans="5:41" x14ac:dyDescent="0.3">
      <c r="E315" s="2"/>
      <c r="F315" s="2"/>
      <c r="G315" s="2"/>
      <c r="H315" t="str">
        <f>IF(D315="","",XLOOKUP(D315,FX!$A$7:$A$100,FX!$C$7:$C$100,1))</f>
        <v/>
      </c>
      <c r="I315" s="2" t="str">
        <f t="shared" si="60"/>
        <v/>
      </c>
      <c r="J315" s="2" t="str">
        <f t="shared" si="61"/>
        <v/>
      </c>
      <c r="K315" s="2" t="str">
        <f t="shared" si="62"/>
        <v/>
      </c>
      <c r="N315" s="3">
        <f t="shared" si="63"/>
        <v>0</v>
      </c>
      <c r="O315" s="2">
        <f t="shared" si="64"/>
        <v>0</v>
      </c>
      <c r="Q315" s="2"/>
      <c r="S315" s="2" t="str">
        <f t="shared" si="65"/>
        <v/>
      </c>
      <c r="T315" s="2" t="str">
        <f t="shared" si="66"/>
        <v/>
      </c>
      <c r="U315" s="3"/>
      <c r="V315" s="3"/>
      <c r="Y315" s="2" t="str">
        <f>IF(T315="","",T315*(1-IF(U315="",Settings!$B$7,U315))*(1-IF(V315="",Settings!$B$6,V315)))</f>
        <v/>
      </c>
      <c r="Z315" s="3"/>
      <c r="AA315" s="3"/>
      <c r="AC315" s="2" t="str">
        <f>IF(Y315="","",Y315*IF(Z315="",Settings!$B$4,Z315) + Y315*IF(AA315="",Settings!$B$5,AA315) + R315*IF(AB315="",Settings!$B$6,AB315))</f>
        <v/>
      </c>
      <c r="AD315" s="2" t="str">
        <f t="shared" si="67"/>
        <v/>
      </c>
      <c r="AE315" s="2" t="str">
        <f t="shared" si="68"/>
        <v/>
      </c>
      <c r="AF315" s="3" t="e">
        <f t="shared" si="69"/>
        <v>#VALUE!</v>
      </c>
      <c r="AG315" t="e">
        <f t="shared" si="70"/>
        <v>#VALUE!</v>
      </c>
      <c r="AI315" s="2"/>
      <c r="AJ315" t="str">
        <f t="shared" si="71"/>
        <v/>
      </c>
      <c r="AK315" t="e">
        <f t="shared" si="72"/>
        <v>#VALUE!</v>
      </c>
      <c r="AL315" s="3"/>
      <c r="AM315" t="str">
        <f t="shared" si="73"/>
        <v/>
      </c>
      <c r="AN315" s="2" t="str">
        <f t="shared" si="74"/>
        <v/>
      </c>
      <c r="AO315" t="e">
        <f>IF(AF315="","",IF(AF315&lt;Settings!$B$8,"ROMI below target",IF(AND(Settings!$B$16&lt;&gt;"",AE315&gt;Settings!$B$16),"CAC above allowable",IF(AND(Settings!$B$10&lt;&gt;"",AG315&lt;Settings!$B$10),"Low MER","OK"))))</f>
        <v>#VALUE!</v>
      </c>
    </row>
    <row r="316" spans="5:41" x14ac:dyDescent="0.3">
      <c r="E316" s="2"/>
      <c r="F316" s="2"/>
      <c r="G316" s="2"/>
      <c r="H316" t="str">
        <f>IF(D316="","",XLOOKUP(D316,FX!$A$7:$A$100,FX!$C$7:$C$100,1))</f>
        <v/>
      </c>
      <c r="I316" s="2" t="str">
        <f t="shared" si="60"/>
        <v/>
      </c>
      <c r="J316" s="2" t="str">
        <f t="shared" si="61"/>
        <v/>
      </c>
      <c r="K316" s="2" t="str">
        <f t="shared" si="62"/>
        <v/>
      </c>
      <c r="N316" s="3">
        <f t="shared" si="63"/>
        <v>0</v>
      </c>
      <c r="O316" s="2">
        <f t="shared" si="64"/>
        <v>0</v>
      </c>
      <c r="Q316" s="2"/>
      <c r="S316" s="2" t="str">
        <f t="shared" si="65"/>
        <v/>
      </c>
      <c r="T316" s="2" t="str">
        <f t="shared" si="66"/>
        <v/>
      </c>
      <c r="U316" s="3"/>
      <c r="V316" s="3"/>
      <c r="Y316" s="2" t="str">
        <f>IF(T316="","",T316*(1-IF(U316="",Settings!$B$7,U316))*(1-IF(V316="",Settings!$B$6,V316)))</f>
        <v/>
      </c>
      <c r="Z316" s="3"/>
      <c r="AA316" s="3"/>
      <c r="AC316" s="2" t="str">
        <f>IF(Y316="","",Y316*IF(Z316="",Settings!$B$4,Z316) + Y316*IF(AA316="",Settings!$B$5,AA316) + R316*IF(AB316="",Settings!$B$6,AB316))</f>
        <v/>
      </c>
      <c r="AD316" s="2" t="str">
        <f t="shared" si="67"/>
        <v/>
      </c>
      <c r="AE316" s="2" t="str">
        <f t="shared" si="68"/>
        <v/>
      </c>
      <c r="AF316" s="3" t="e">
        <f t="shared" si="69"/>
        <v>#VALUE!</v>
      </c>
      <c r="AG316" t="e">
        <f t="shared" si="70"/>
        <v>#VALUE!</v>
      </c>
      <c r="AI316" s="2"/>
      <c r="AJ316" t="str">
        <f t="shared" si="71"/>
        <v/>
      </c>
      <c r="AK316" t="e">
        <f t="shared" si="72"/>
        <v>#VALUE!</v>
      </c>
      <c r="AL316" s="3"/>
      <c r="AM316" t="str">
        <f t="shared" si="73"/>
        <v/>
      </c>
      <c r="AN316" s="2" t="str">
        <f t="shared" si="74"/>
        <v/>
      </c>
      <c r="AO316" t="e">
        <f>IF(AF316="","",IF(AF316&lt;Settings!$B$8,"ROMI below target",IF(AND(Settings!$B$16&lt;&gt;"",AE316&gt;Settings!$B$16),"CAC above allowable",IF(AND(Settings!$B$10&lt;&gt;"",AG316&lt;Settings!$B$10),"Low MER","OK"))))</f>
        <v>#VALUE!</v>
      </c>
    </row>
    <row r="317" spans="5:41" x14ac:dyDescent="0.3">
      <c r="E317" s="2"/>
      <c r="F317" s="2"/>
      <c r="G317" s="2"/>
      <c r="H317" t="str">
        <f>IF(D317="","",XLOOKUP(D317,FX!$A$7:$A$100,FX!$C$7:$C$100,1))</f>
        <v/>
      </c>
      <c r="I317" s="2" t="str">
        <f t="shared" si="60"/>
        <v/>
      </c>
      <c r="J317" s="2" t="str">
        <f t="shared" si="61"/>
        <v/>
      </c>
      <c r="K317" s="2" t="str">
        <f t="shared" si="62"/>
        <v/>
      </c>
      <c r="N317" s="3">
        <f t="shared" si="63"/>
        <v>0</v>
      </c>
      <c r="O317" s="2">
        <f t="shared" si="64"/>
        <v>0</v>
      </c>
      <c r="Q317" s="2"/>
      <c r="S317" s="2" t="str">
        <f t="shared" si="65"/>
        <v/>
      </c>
      <c r="T317" s="2" t="str">
        <f t="shared" si="66"/>
        <v/>
      </c>
      <c r="U317" s="3"/>
      <c r="V317" s="3"/>
      <c r="Y317" s="2" t="str">
        <f>IF(T317="","",T317*(1-IF(U317="",Settings!$B$7,U317))*(1-IF(V317="",Settings!$B$6,V317)))</f>
        <v/>
      </c>
      <c r="Z317" s="3"/>
      <c r="AA317" s="3"/>
      <c r="AC317" s="2" t="str">
        <f>IF(Y317="","",Y317*IF(Z317="",Settings!$B$4,Z317) + Y317*IF(AA317="",Settings!$B$5,AA317) + R317*IF(AB317="",Settings!$B$6,AB317))</f>
        <v/>
      </c>
      <c r="AD317" s="2" t="str">
        <f t="shared" si="67"/>
        <v/>
      </c>
      <c r="AE317" s="2" t="str">
        <f t="shared" si="68"/>
        <v/>
      </c>
      <c r="AF317" s="3" t="e">
        <f t="shared" si="69"/>
        <v>#VALUE!</v>
      </c>
      <c r="AG317" t="e">
        <f t="shared" si="70"/>
        <v>#VALUE!</v>
      </c>
      <c r="AI317" s="2"/>
      <c r="AJ317" t="str">
        <f t="shared" si="71"/>
        <v/>
      </c>
      <c r="AK317" t="e">
        <f t="shared" si="72"/>
        <v>#VALUE!</v>
      </c>
      <c r="AL317" s="3"/>
      <c r="AM317" t="str">
        <f t="shared" si="73"/>
        <v/>
      </c>
      <c r="AN317" s="2" t="str">
        <f t="shared" si="74"/>
        <v/>
      </c>
      <c r="AO317" t="e">
        <f>IF(AF317="","",IF(AF317&lt;Settings!$B$8,"ROMI below target",IF(AND(Settings!$B$16&lt;&gt;"",AE317&gt;Settings!$B$16),"CAC above allowable",IF(AND(Settings!$B$10&lt;&gt;"",AG317&lt;Settings!$B$10),"Low MER","OK"))))</f>
        <v>#VALUE!</v>
      </c>
    </row>
    <row r="318" spans="5:41" x14ac:dyDescent="0.3">
      <c r="E318" s="2"/>
      <c r="F318" s="2"/>
      <c r="G318" s="2"/>
      <c r="H318" t="str">
        <f>IF(D318="","",XLOOKUP(D318,FX!$A$7:$A$100,FX!$C$7:$C$100,1))</f>
        <v/>
      </c>
      <c r="I318" s="2" t="str">
        <f t="shared" si="60"/>
        <v/>
      </c>
      <c r="J318" s="2" t="str">
        <f t="shared" si="61"/>
        <v/>
      </c>
      <c r="K318" s="2" t="str">
        <f t="shared" si="62"/>
        <v/>
      </c>
      <c r="N318" s="3">
        <f t="shared" si="63"/>
        <v>0</v>
      </c>
      <c r="O318" s="2">
        <f t="shared" si="64"/>
        <v>0</v>
      </c>
      <c r="Q318" s="2"/>
      <c r="S318" s="2" t="str">
        <f t="shared" si="65"/>
        <v/>
      </c>
      <c r="T318" s="2" t="str">
        <f t="shared" si="66"/>
        <v/>
      </c>
      <c r="U318" s="3"/>
      <c r="V318" s="3"/>
      <c r="Y318" s="2" t="str">
        <f>IF(T318="","",T318*(1-IF(U318="",Settings!$B$7,U318))*(1-IF(V318="",Settings!$B$6,V318)))</f>
        <v/>
      </c>
      <c r="Z318" s="3"/>
      <c r="AA318" s="3"/>
      <c r="AC318" s="2" t="str">
        <f>IF(Y318="","",Y318*IF(Z318="",Settings!$B$4,Z318) + Y318*IF(AA318="",Settings!$B$5,AA318) + R318*IF(AB318="",Settings!$B$6,AB318))</f>
        <v/>
      </c>
      <c r="AD318" s="2" t="str">
        <f t="shared" si="67"/>
        <v/>
      </c>
      <c r="AE318" s="2" t="str">
        <f t="shared" si="68"/>
        <v/>
      </c>
      <c r="AF318" s="3" t="e">
        <f t="shared" si="69"/>
        <v>#VALUE!</v>
      </c>
      <c r="AG318" t="e">
        <f t="shared" si="70"/>
        <v>#VALUE!</v>
      </c>
      <c r="AI318" s="2"/>
      <c r="AJ318" t="str">
        <f t="shared" si="71"/>
        <v/>
      </c>
      <c r="AK318" t="e">
        <f t="shared" si="72"/>
        <v>#VALUE!</v>
      </c>
      <c r="AL318" s="3"/>
      <c r="AM318" t="str">
        <f t="shared" si="73"/>
        <v/>
      </c>
      <c r="AN318" s="2" t="str">
        <f t="shared" si="74"/>
        <v/>
      </c>
      <c r="AO318" t="e">
        <f>IF(AF318="","",IF(AF318&lt;Settings!$B$8,"ROMI below target",IF(AND(Settings!$B$16&lt;&gt;"",AE318&gt;Settings!$B$16),"CAC above allowable",IF(AND(Settings!$B$10&lt;&gt;"",AG318&lt;Settings!$B$10),"Low MER","OK"))))</f>
        <v>#VALUE!</v>
      </c>
    </row>
    <row r="319" spans="5:41" x14ac:dyDescent="0.3">
      <c r="E319" s="2"/>
      <c r="F319" s="2"/>
      <c r="G319" s="2"/>
      <c r="H319" t="str">
        <f>IF(D319="","",XLOOKUP(D319,FX!$A$7:$A$100,FX!$C$7:$C$100,1))</f>
        <v/>
      </c>
      <c r="I319" s="2" t="str">
        <f t="shared" si="60"/>
        <v/>
      </c>
      <c r="J319" s="2" t="str">
        <f t="shared" si="61"/>
        <v/>
      </c>
      <c r="K319" s="2" t="str">
        <f t="shared" si="62"/>
        <v/>
      </c>
      <c r="N319" s="3">
        <f t="shared" si="63"/>
        <v>0</v>
      </c>
      <c r="O319" s="2">
        <f t="shared" si="64"/>
        <v>0</v>
      </c>
      <c r="Q319" s="2"/>
      <c r="S319" s="2" t="str">
        <f t="shared" si="65"/>
        <v/>
      </c>
      <c r="T319" s="2" t="str">
        <f t="shared" si="66"/>
        <v/>
      </c>
      <c r="U319" s="3"/>
      <c r="V319" s="3"/>
      <c r="Y319" s="2" t="str">
        <f>IF(T319="","",T319*(1-IF(U319="",Settings!$B$7,U319))*(1-IF(V319="",Settings!$B$6,V319)))</f>
        <v/>
      </c>
      <c r="Z319" s="3"/>
      <c r="AA319" s="3"/>
      <c r="AC319" s="2" t="str">
        <f>IF(Y319="","",Y319*IF(Z319="",Settings!$B$4,Z319) + Y319*IF(AA319="",Settings!$B$5,AA319) + R319*IF(AB319="",Settings!$B$6,AB319))</f>
        <v/>
      </c>
      <c r="AD319" s="2" t="str">
        <f t="shared" si="67"/>
        <v/>
      </c>
      <c r="AE319" s="2" t="str">
        <f t="shared" si="68"/>
        <v/>
      </c>
      <c r="AF319" s="3" t="e">
        <f t="shared" si="69"/>
        <v>#VALUE!</v>
      </c>
      <c r="AG319" t="e">
        <f t="shared" si="70"/>
        <v>#VALUE!</v>
      </c>
      <c r="AI319" s="2"/>
      <c r="AJ319" t="str">
        <f t="shared" si="71"/>
        <v/>
      </c>
      <c r="AK319" t="e">
        <f t="shared" si="72"/>
        <v>#VALUE!</v>
      </c>
      <c r="AL319" s="3"/>
      <c r="AM319" t="str">
        <f t="shared" si="73"/>
        <v/>
      </c>
      <c r="AN319" s="2" t="str">
        <f t="shared" si="74"/>
        <v/>
      </c>
      <c r="AO319" t="e">
        <f>IF(AF319="","",IF(AF319&lt;Settings!$B$8,"ROMI below target",IF(AND(Settings!$B$16&lt;&gt;"",AE319&gt;Settings!$B$16),"CAC above allowable",IF(AND(Settings!$B$10&lt;&gt;"",AG319&lt;Settings!$B$10),"Low MER","OK"))))</f>
        <v>#VALUE!</v>
      </c>
    </row>
    <row r="320" spans="5:41" x14ac:dyDescent="0.3">
      <c r="E320" s="2"/>
      <c r="F320" s="2"/>
      <c r="G320" s="2"/>
      <c r="H320" t="str">
        <f>IF(D320="","",XLOOKUP(D320,FX!$A$7:$A$100,FX!$C$7:$C$100,1))</f>
        <v/>
      </c>
      <c r="I320" s="2" t="str">
        <f t="shared" si="60"/>
        <v/>
      </c>
      <c r="J320" s="2" t="str">
        <f t="shared" si="61"/>
        <v/>
      </c>
      <c r="K320" s="2" t="str">
        <f t="shared" si="62"/>
        <v/>
      </c>
      <c r="N320" s="3">
        <f t="shared" si="63"/>
        <v>0</v>
      </c>
      <c r="O320" s="2">
        <f t="shared" si="64"/>
        <v>0</v>
      </c>
      <c r="Q320" s="2"/>
      <c r="S320" s="2" t="str">
        <f t="shared" si="65"/>
        <v/>
      </c>
      <c r="T320" s="2" t="str">
        <f t="shared" si="66"/>
        <v/>
      </c>
      <c r="U320" s="3"/>
      <c r="V320" s="3"/>
      <c r="Y320" s="2" t="str">
        <f>IF(T320="","",T320*(1-IF(U320="",Settings!$B$7,U320))*(1-IF(V320="",Settings!$B$6,V320)))</f>
        <v/>
      </c>
      <c r="Z320" s="3"/>
      <c r="AA320" s="3"/>
      <c r="AC320" s="2" t="str">
        <f>IF(Y320="","",Y320*IF(Z320="",Settings!$B$4,Z320) + Y320*IF(AA320="",Settings!$B$5,AA320) + R320*IF(AB320="",Settings!$B$6,AB320))</f>
        <v/>
      </c>
      <c r="AD320" s="2" t="str">
        <f t="shared" si="67"/>
        <v/>
      </c>
      <c r="AE320" s="2" t="str">
        <f t="shared" si="68"/>
        <v/>
      </c>
      <c r="AF320" s="3" t="e">
        <f t="shared" si="69"/>
        <v>#VALUE!</v>
      </c>
      <c r="AG320" t="e">
        <f t="shared" si="70"/>
        <v>#VALUE!</v>
      </c>
      <c r="AI320" s="2"/>
      <c r="AJ320" t="str">
        <f t="shared" si="71"/>
        <v/>
      </c>
      <c r="AK320" t="e">
        <f t="shared" si="72"/>
        <v>#VALUE!</v>
      </c>
      <c r="AL320" s="3"/>
      <c r="AM320" t="str">
        <f t="shared" si="73"/>
        <v/>
      </c>
      <c r="AN320" s="2" t="str">
        <f t="shared" si="74"/>
        <v/>
      </c>
      <c r="AO320" t="e">
        <f>IF(AF320="","",IF(AF320&lt;Settings!$B$8,"ROMI below target",IF(AND(Settings!$B$16&lt;&gt;"",AE320&gt;Settings!$B$16),"CAC above allowable",IF(AND(Settings!$B$10&lt;&gt;"",AG320&lt;Settings!$B$10),"Low MER","OK"))))</f>
        <v>#VALUE!</v>
      </c>
    </row>
    <row r="321" spans="5:41" x14ac:dyDescent="0.3">
      <c r="E321" s="2"/>
      <c r="F321" s="2"/>
      <c r="G321" s="2"/>
      <c r="H321" t="str">
        <f>IF(D321="","",XLOOKUP(D321,FX!$A$7:$A$100,FX!$C$7:$C$100,1))</f>
        <v/>
      </c>
      <c r="I321" s="2" t="str">
        <f t="shared" si="60"/>
        <v/>
      </c>
      <c r="J321" s="2" t="str">
        <f t="shared" si="61"/>
        <v/>
      </c>
      <c r="K321" s="2" t="str">
        <f t="shared" si="62"/>
        <v/>
      </c>
      <c r="N321" s="3">
        <f t="shared" si="63"/>
        <v>0</v>
      </c>
      <c r="O321" s="2">
        <f t="shared" si="64"/>
        <v>0</v>
      </c>
      <c r="Q321" s="2"/>
      <c r="S321" s="2" t="str">
        <f t="shared" si="65"/>
        <v/>
      </c>
      <c r="T321" s="2" t="str">
        <f t="shared" si="66"/>
        <v/>
      </c>
      <c r="U321" s="3"/>
      <c r="V321" s="3"/>
      <c r="Y321" s="2" t="str">
        <f>IF(T321="","",T321*(1-IF(U321="",Settings!$B$7,U321))*(1-IF(V321="",Settings!$B$6,V321)))</f>
        <v/>
      </c>
      <c r="Z321" s="3"/>
      <c r="AA321" s="3"/>
      <c r="AC321" s="2" t="str">
        <f>IF(Y321="","",Y321*IF(Z321="",Settings!$B$4,Z321) + Y321*IF(AA321="",Settings!$B$5,AA321) + R321*IF(AB321="",Settings!$B$6,AB321))</f>
        <v/>
      </c>
      <c r="AD321" s="2" t="str">
        <f t="shared" si="67"/>
        <v/>
      </c>
      <c r="AE321" s="2" t="str">
        <f t="shared" si="68"/>
        <v/>
      </c>
      <c r="AF321" s="3" t="e">
        <f t="shared" si="69"/>
        <v>#VALUE!</v>
      </c>
      <c r="AG321" t="e">
        <f t="shared" si="70"/>
        <v>#VALUE!</v>
      </c>
      <c r="AI321" s="2"/>
      <c r="AJ321" t="str">
        <f t="shared" si="71"/>
        <v/>
      </c>
      <c r="AK321" t="e">
        <f t="shared" si="72"/>
        <v>#VALUE!</v>
      </c>
      <c r="AL321" s="3"/>
      <c r="AM321" t="str">
        <f t="shared" si="73"/>
        <v/>
      </c>
      <c r="AN321" s="2" t="str">
        <f t="shared" si="74"/>
        <v/>
      </c>
      <c r="AO321" t="e">
        <f>IF(AF321="","",IF(AF321&lt;Settings!$B$8,"ROMI below target",IF(AND(Settings!$B$16&lt;&gt;"",AE321&gt;Settings!$B$16),"CAC above allowable",IF(AND(Settings!$B$10&lt;&gt;"",AG321&lt;Settings!$B$10),"Low MER","OK"))))</f>
        <v>#VALUE!</v>
      </c>
    </row>
    <row r="322" spans="5:41" x14ac:dyDescent="0.3">
      <c r="E322" s="2"/>
      <c r="F322" s="2"/>
      <c r="G322" s="2"/>
      <c r="H322" t="str">
        <f>IF(D322="","",XLOOKUP(D322,FX!$A$7:$A$100,FX!$C$7:$C$100,1))</f>
        <v/>
      </c>
      <c r="I322" s="2" t="str">
        <f t="shared" ref="I322:I385" si="75">IF(E322="","",E322*H322)</f>
        <v/>
      </c>
      <c r="J322" s="2" t="str">
        <f t="shared" ref="J322:J385" si="76">IF(F322="","",F322*H322)</f>
        <v/>
      </c>
      <c r="K322" s="2" t="str">
        <f t="shared" ref="K322:K385" si="77">IF(OR(I322="",J322=""),"",I322+J322)</f>
        <v/>
      </c>
      <c r="N322" s="3">
        <f t="shared" ref="N322:N385" si="78">IFERROR(M322/L322,0)</f>
        <v>0</v>
      </c>
      <c r="O322" s="2">
        <f t="shared" ref="O322:O385" si="79">IFERROR(E322/M322,0)</f>
        <v>0</v>
      </c>
      <c r="Q322" s="2"/>
      <c r="S322" s="2" t="str">
        <f t="shared" ref="S322:S385" si="80">IF(Q322="","",Q322*H322)</f>
        <v/>
      </c>
      <c r="T322" s="2" t="str">
        <f t="shared" ref="T322:T385" si="81">IF(OR(R322="",S322=""),"",R322*S322)</f>
        <v/>
      </c>
      <c r="U322" s="3"/>
      <c r="V322" s="3"/>
      <c r="Y322" s="2" t="str">
        <f>IF(T322="","",T322*(1-IF(U322="",Settings!$B$7,U322))*(1-IF(V322="",Settings!$B$6,V322)))</f>
        <v/>
      </c>
      <c r="Z322" s="3"/>
      <c r="AA322" s="3"/>
      <c r="AC322" s="2" t="str">
        <f>IF(Y322="","",Y322*IF(Z322="",Settings!$B$4,Z322) + Y322*IF(AA322="",Settings!$B$5,AA322) + R322*IF(AB322="",Settings!$B$6,AB322))</f>
        <v/>
      </c>
      <c r="AD322" s="2" t="str">
        <f t="shared" ref="AD322:AD385" si="82">IF(Y322="","",Y322-AC322)</f>
        <v/>
      </c>
      <c r="AE322" s="2" t="str">
        <f t="shared" ref="AE322:AE385" si="83">IF(R322=0,"",K322/R322)</f>
        <v/>
      </c>
      <c r="AF322" s="3" t="e">
        <f t="shared" ref="AF322:AF385" si="84">IF(K322=0,"",(AD322-K322)/K322*100)</f>
        <v>#VALUE!</v>
      </c>
      <c r="AG322" t="e">
        <f t="shared" ref="AG322:AG385" si="85">IF(I322=0,"",Y322/I322)</f>
        <v>#VALUE!</v>
      </c>
      <c r="AI322" s="2"/>
      <c r="AJ322" t="str">
        <f t="shared" ref="AJ322:AJ385" si="86">IF(OR(AI322="",AE322=""),"",AI322/AE322)</f>
        <v/>
      </c>
      <c r="AK322" t="e">
        <f t="shared" ref="AK322:AK385" si="87">IF(AD322&lt;=0,"",K322/AD322)</f>
        <v>#VALUE!</v>
      </c>
      <c r="AL322" s="3"/>
      <c r="AM322" t="str">
        <f t="shared" ref="AM322:AM385" si="88">IF(AL322="","",R322*AL322)</f>
        <v/>
      </c>
      <c r="AN322" s="2" t="str">
        <f t="shared" ref="AN322:AN385" si="89">IF(AL322="","",Y322*AL322)</f>
        <v/>
      </c>
      <c r="AO322" t="e">
        <f>IF(AF322="","",IF(AF322&lt;Settings!$B$8,"ROMI below target",IF(AND(Settings!$B$16&lt;&gt;"",AE322&gt;Settings!$B$16),"CAC above allowable",IF(AND(Settings!$B$10&lt;&gt;"",AG322&lt;Settings!$B$10),"Low MER","OK"))))</f>
        <v>#VALUE!</v>
      </c>
    </row>
    <row r="323" spans="5:41" x14ac:dyDescent="0.3">
      <c r="E323" s="2"/>
      <c r="F323" s="2"/>
      <c r="G323" s="2"/>
      <c r="H323" t="str">
        <f>IF(D323="","",XLOOKUP(D323,FX!$A$7:$A$100,FX!$C$7:$C$100,1))</f>
        <v/>
      </c>
      <c r="I323" s="2" t="str">
        <f t="shared" si="75"/>
        <v/>
      </c>
      <c r="J323" s="2" t="str">
        <f t="shared" si="76"/>
        <v/>
      </c>
      <c r="K323" s="2" t="str">
        <f t="shared" si="77"/>
        <v/>
      </c>
      <c r="N323" s="3">
        <f t="shared" si="78"/>
        <v>0</v>
      </c>
      <c r="O323" s="2">
        <f t="shared" si="79"/>
        <v>0</v>
      </c>
      <c r="Q323" s="2"/>
      <c r="S323" s="2" t="str">
        <f t="shared" si="80"/>
        <v/>
      </c>
      <c r="T323" s="2" t="str">
        <f t="shared" si="81"/>
        <v/>
      </c>
      <c r="U323" s="3"/>
      <c r="V323" s="3"/>
      <c r="Y323" s="2" t="str">
        <f>IF(T323="","",T323*(1-IF(U323="",Settings!$B$7,U323))*(1-IF(V323="",Settings!$B$6,V323)))</f>
        <v/>
      </c>
      <c r="Z323" s="3"/>
      <c r="AA323" s="3"/>
      <c r="AC323" s="2" t="str">
        <f>IF(Y323="","",Y323*IF(Z323="",Settings!$B$4,Z323) + Y323*IF(AA323="",Settings!$B$5,AA323) + R323*IF(AB323="",Settings!$B$6,AB323))</f>
        <v/>
      </c>
      <c r="AD323" s="2" t="str">
        <f t="shared" si="82"/>
        <v/>
      </c>
      <c r="AE323" s="2" t="str">
        <f t="shared" si="83"/>
        <v/>
      </c>
      <c r="AF323" s="3" t="e">
        <f t="shared" si="84"/>
        <v>#VALUE!</v>
      </c>
      <c r="AG323" t="e">
        <f t="shared" si="85"/>
        <v>#VALUE!</v>
      </c>
      <c r="AI323" s="2"/>
      <c r="AJ323" t="str">
        <f t="shared" si="86"/>
        <v/>
      </c>
      <c r="AK323" t="e">
        <f t="shared" si="87"/>
        <v>#VALUE!</v>
      </c>
      <c r="AL323" s="3"/>
      <c r="AM323" t="str">
        <f t="shared" si="88"/>
        <v/>
      </c>
      <c r="AN323" s="2" t="str">
        <f t="shared" si="89"/>
        <v/>
      </c>
      <c r="AO323" t="e">
        <f>IF(AF323="","",IF(AF323&lt;Settings!$B$8,"ROMI below target",IF(AND(Settings!$B$16&lt;&gt;"",AE323&gt;Settings!$B$16),"CAC above allowable",IF(AND(Settings!$B$10&lt;&gt;"",AG323&lt;Settings!$B$10),"Low MER","OK"))))</f>
        <v>#VALUE!</v>
      </c>
    </row>
    <row r="324" spans="5:41" x14ac:dyDescent="0.3">
      <c r="E324" s="2"/>
      <c r="F324" s="2"/>
      <c r="G324" s="2"/>
      <c r="H324" t="str">
        <f>IF(D324="","",XLOOKUP(D324,FX!$A$7:$A$100,FX!$C$7:$C$100,1))</f>
        <v/>
      </c>
      <c r="I324" s="2" t="str">
        <f t="shared" si="75"/>
        <v/>
      </c>
      <c r="J324" s="2" t="str">
        <f t="shared" si="76"/>
        <v/>
      </c>
      <c r="K324" s="2" t="str">
        <f t="shared" si="77"/>
        <v/>
      </c>
      <c r="N324" s="3">
        <f t="shared" si="78"/>
        <v>0</v>
      </c>
      <c r="O324" s="2">
        <f t="shared" si="79"/>
        <v>0</v>
      </c>
      <c r="Q324" s="2"/>
      <c r="S324" s="2" t="str">
        <f t="shared" si="80"/>
        <v/>
      </c>
      <c r="T324" s="2" t="str">
        <f t="shared" si="81"/>
        <v/>
      </c>
      <c r="U324" s="3"/>
      <c r="V324" s="3"/>
      <c r="Y324" s="2" t="str">
        <f>IF(T324="","",T324*(1-IF(U324="",Settings!$B$7,U324))*(1-IF(V324="",Settings!$B$6,V324)))</f>
        <v/>
      </c>
      <c r="Z324" s="3"/>
      <c r="AA324" s="3"/>
      <c r="AC324" s="2" t="str">
        <f>IF(Y324="","",Y324*IF(Z324="",Settings!$B$4,Z324) + Y324*IF(AA324="",Settings!$B$5,AA324) + R324*IF(AB324="",Settings!$B$6,AB324))</f>
        <v/>
      </c>
      <c r="AD324" s="2" t="str">
        <f t="shared" si="82"/>
        <v/>
      </c>
      <c r="AE324" s="2" t="str">
        <f t="shared" si="83"/>
        <v/>
      </c>
      <c r="AF324" s="3" t="e">
        <f t="shared" si="84"/>
        <v>#VALUE!</v>
      </c>
      <c r="AG324" t="e">
        <f t="shared" si="85"/>
        <v>#VALUE!</v>
      </c>
      <c r="AI324" s="2"/>
      <c r="AJ324" t="str">
        <f t="shared" si="86"/>
        <v/>
      </c>
      <c r="AK324" t="e">
        <f t="shared" si="87"/>
        <v>#VALUE!</v>
      </c>
      <c r="AL324" s="3"/>
      <c r="AM324" t="str">
        <f t="shared" si="88"/>
        <v/>
      </c>
      <c r="AN324" s="2" t="str">
        <f t="shared" si="89"/>
        <v/>
      </c>
      <c r="AO324" t="e">
        <f>IF(AF324="","",IF(AF324&lt;Settings!$B$8,"ROMI below target",IF(AND(Settings!$B$16&lt;&gt;"",AE324&gt;Settings!$B$16),"CAC above allowable",IF(AND(Settings!$B$10&lt;&gt;"",AG324&lt;Settings!$B$10),"Low MER","OK"))))</f>
        <v>#VALUE!</v>
      </c>
    </row>
    <row r="325" spans="5:41" x14ac:dyDescent="0.3">
      <c r="E325" s="2"/>
      <c r="F325" s="2"/>
      <c r="G325" s="2"/>
      <c r="H325" t="str">
        <f>IF(D325="","",XLOOKUP(D325,FX!$A$7:$A$100,FX!$C$7:$C$100,1))</f>
        <v/>
      </c>
      <c r="I325" s="2" t="str">
        <f t="shared" si="75"/>
        <v/>
      </c>
      <c r="J325" s="2" t="str">
        <f t="shared" si="76"/>
        <v/>
      </c>
      <c r="K325" s="2" t="str">
        <f t="shared" si="77"/>
        <v/>
      </c>
      <c r="N325" s="3">
        <f t="shared" si="78"/>
        <v>0</v>
      </c>
      <c r="O325" s="2">
        <f t="shared" si="79"/>
        <v>0</v>
      </c>
      <c r="Q325" s="2"/>
      <c r="S325" s="2" t="str">
        <f t="shared" si="80"/>
        <v/>
      </c>
      <c r="T325" s="2" t="str">
        <f t="shared" si="81"/>
        <v/>
      </c>
      <c r="U325" s="3"/>
      <c r="V325" s="3"/>
      <c r="Y325" s="2" t="str">
        <f>IF(T325="","",T325*(1-IF(U325="",Settings!$B$7,U325))*(1-IF(V325="",Settings!$B$6,V325)))</f>
        <v/>
      </c>
      <c r="Z325" s="3"/>
      <c r="AA325" s="3"/>
      <c r="AC325" s="2" t="str">
        <f>IF(Y325="","",Y325*IF(Z325="",Settings!$B$4,Z325) + Y325*IF(AA325="",Settings!$B$5,AA325) + R325*IF(AB325="",Settings!$B$6,AB325))</f>
        <v/>
      </c>
      <c r="AD325" s="2" t="str">
        <f t="shared" si="82"/>
        <v/>
      </c>
      <c r="AE325" s="2" t="str">
        <f t="shared" si="83"/>
        <v/>
      </c>
      <c r="AF325" s="3" t="e">
        <f t="shared" si="84"/>
        <v>#VALUE!</v>
      </c>
      <c r="AG325" t="e">
        <f t="shared" si="85"/>
        <v>#VALUE!</v>
      </c>
      <c r="AI325" s="2"/>
      <c r="AJ325" t="str">
        <f t="shared" si="86"/>
        <v/>
      </c>
      <c r="AK325" t="e">
        <f t="shared" si="87"/>
        <v>#VALUE!</v>
      </c>
      <c r="AL325" s="3"/>
      <c r="AM325" t="str">
        <f t="shared" si="88"/>
        <v/>
      </c>
      <c r="AN325" s="2" t="str">
        <f t="shared" si="89"/>
        <v/>
      </c>
      <c r="AO325" t="e">
        <f>IF(AF325="","",IF(AF325&lt;Settings!$B$8,"ROMI below target",IF(AND(Settings!$B$16&lt;&gt;"",AE325&gt;Settings!$B$16),"CAC above allowable",IF(AND(Settings!$B$10&lt;&gt;"",AG325&lt;Settings!$B$10),"Low MER","OK"))))</f>
        <v>#VALUE!</v>
      </c>
    </row>
    <row r="326" spans="5:41" x14ac:dyDescent="0.3">
      <c r="E326" s="2"/>
      <c r="F326" s="2"/>
      <c r="G326" s="2"/>
      <c r="H326" t="str">
        <f>IF(D326="","",XLOOKUP(D326,FX!$A$7:$A$100,FX!$C$7:$C$100,1))</f>
        <v/>
      </c>
      <c r="I326" s="2" t="str">
        <f t="shared" si="75"/>
        <v/>
      </c>
      <c r="J326" s="2" t="str">
        <f t="shared" si="76"/>
        <v/>
      </c>
      <c r="K326" s="2" t="str">
        <f t="shared" si="77"/>
        <v/>
      </c>
      <c r="N326" s="3">
        <f t="shared" si="78"/>
        <v>0</v>
      </c>
      <c r="O326" s="2">
        <f t="shared" si="79"/>
        <v>0</v>
      </c>
      <c r="Q326" s="2"/>
      <c r="S326" s="2" t="str">
        <f t="shared" si="80"/>
        <v/>
      </c>
      <c r="T326" s="2" t="str">
        <f t="shared" si="81"/>
        <v/>
      </c>
      <c r="U326" s="3"/>
      <c r="V326" s="3"/>
      <c r="Y326" s="2" t="str">
        <f>IF(T326="","",T326*(1-IF(U326="",Settings!$B$7,U326))*(1-IF(V326="",Settings!$B$6,V326)))</f>
        <v/>
      </c>
      <c r="Z326" s="3"/>
      <c r="AA326" s="3"/>
      <c r="AC326" s="2" t="str">
        <f>IF(Y326="","",Y326*IF(Z326="",Settings!$B$4,Z326) + Y326*IF(AA326="",Settings!$B$5,AA326) + R326*IF(AB326="",Settings!$B$6,AB326))</f>
        <v/>
      </c>
      <c r="AD326" s="2" t="str">
        <f t="shared" si="82"/>
        <v/>
      </c>
      <c r="AE326" s="2" t="str">
        <f t="shared" si="83"/>
        <v/>
      </c>
      <c r="AF326" s="3" t="e">
        <f t="shared" si="84"/>
        <v>#VALUE!</v>
      </c>
      <c r="AG326" t="e">
        <f t="shared" si="85"/>
        <v>#VALUE!</v>
      </c>
      <c r="AI326" s="2"/>
      <c r="AJ326" t="str">
        <f t="shared" si="86"/>
        <v/>
      </c>
      <c r="AK326" t="e">
        <f t="shared" si="87"/>
        <v>#VALUE!</v>
      </c>
      <c r="AL326" s="3"/>
      <c r="AM326" t="str">
        <f t="shared" si="88"/>
        <v/>
      </c>
      <c r="AN326" s="2" t="str">
        <f t="shared" si="89"/>
        <v/>
      </c>
      <c r="AO326" t="e">
        <f>IF(AF326="","",IF(AF326&lt;Settings!$B$8,"ROMI below target",IF(AND(Settings!$B$16&lt;&gt;"",AE326&gt;Settings!$B$16),"CAC above allowable",IF(AND(Settings!$B$10&lt;&gt;"",AG326&lt;Settings!$B$10),"Low MER","OK"))))</f>
        <v>#VALUE!</v>
      </c>
    </row>
    <row r="327" spans="5:41" x14ac:dyDescent="0.3">
      <c r="E327" s="2"/>
      <c r="F327" s="2"/>
      <c r="G327" s="2"/>
      <c r="H327" t="str">
        <f>IF(D327="","",XLOOKUP(D327,FX!$A$7:$A$100,FX!$C$7:$C$100,1))</f>
        <v/>
      </c>
      <c r="I327" s="2" t="str">
        <f t="shared" si="75"/>
        <v/>
      </c>
      <c r="J327" s="2" t="str">
        <f t="shared" si="76"/>
        <v/>
      </c>
      <c r="K327" s="2" t="str">
        <f t="shared" si="77"/>
        <v/>
      </c>
      <c r="N327" s="3">
        <f t="shared" si="78"/>
        <v>0</v>
      </c>
      <c r="O327" s="2">
        <f t="shared" si="79"/>
        <v>0</v>
      </c>
      <c r="Q327" s="2"/>
      <c r="S327" s="2" t="str">
        <f t="shared" si="80"/>
        <v/>
      </c>
      <c r="T327" s="2" t="str">
        <f t="shared" si="81"/>
        <v/>
      </c>
      <c r="U327" s="3"/>
      <c r="V327" s="3"/>
      <c r="Y327" s="2" t="str">
        <f>IF(T327="","",T327*(1-IF(U327="",Settings!$B$7,U327))*(1-IF(V327="",Settings!$B$6,V327)))</f>
        <v/>
      </c>
      <c r="Z327" s="3"/>
      <c r="AA327" s="3"/>
      <c r="AC327" s="2" t="str">
        <f>IF(Y327="","",Y327*IF(Z327="",Settings!$B$4,Z327) + Y327*IF(AA327="",Settings!$B$5,AA327) + R327*IF(AB327="",Settings!$B$6,AB327))</f>
        <v/>
      </c>
      <c r="AD327" s="2" t="str">
        <f t="shared" si="82"/>
        <v/>
      </c>
      <c r="AE327" s="2" t="str">
        <f t="shared" si="83"/>
        <v/>
      </c>
      <c r="AF327" s="3" t="e">
        <f t="shared" si="84"/>
        <v>#VALUE!</v>
      </c>
      <c r="AG327" t="e">
        <f t="shared" si="85"/>
        <v>#VALUE!</v>
      </c>
      <c r="AI327" s="2"/>
      <c r="AJ327" t="str">
        <f t="shared" si="86"/>
        <v/>
      </c>
      <c r="AK327" t="e">
        <f t="shared" si="87"/>
        <v>#VALUE!</v>
      </c>
      <c r="AL327" s="3"/>
      <c r="AM327" t="str">
        <f t="shared" si="88"/>
        <v/>
      </c>
      <c r="AN327" s="2" t="str">
        <f t="shared" si="89"/>
        <v/>
      </c>
      <c r="AO327" t="e">
        <f>IF(AF327="","",IF(AF327&lt;Settings!$B$8,"ROMI below target",IF(AND(Settings!$B$16&lt;&gt;"",AE327&gt;Settings!$B$16),"CAC above allowable",IF(AND(Settings!$B$10&lt;&gt;"",AG327&lt;Settings!$B$10),"Low MER","OK"))))</f>
        <v>#VALUE!</v>
      </c>
    </row>
    <row r="328" spans="5:41" x14ac:dyDescent="0.3">
      <c r="E328" s="2"/>
      <c r="F328" s="2"/>
      <c r="G328" s="2"/>
      <c r="H328" t="str">
        <f>IF(D328="","",XLOOKUP(D328,FX!$A$7:$A$100,FX!$C$7:$C$100,1))</f>
        <v/>
      </c>
      <c r="I328" s="2" t="str">
        <f t="shared" si="75"/>
        <v/>
      </c>
      <c r="J328" s="2" t="str">
        <f t="shared" si="76"/>
        <v/>
      </c>
      <c r="K328" s="2" t="str">
        <f t="shared" si="77"/>
        <v/>
      </c>
      <c r="N328" s="3">
        <f t="shared" si="78"/>
        <v>0</v>
      </c>
      <c r="O328" s="2">
        <f t="shared" si="79"/>
        <v>0</v>
      </c>
      <c r="Q328" s="2"/>
      <c r="S328" s="2" t="str">
        <f t="shared" si="80"/>
        <v/>
      </c>
      <c r="T328" s="2" t="str">
        <f t="shared" si="81"/>
        <v/>
      </c>
      <c r="U328" s="3"/>
      <c r="V328" s="3"/>
      <c r="Y328" s="2" t="str">
        <f>IF(T328="","",T328*(1-IF(U328="",Settings!$B$7,U328))*(1-IF(V328="",Settings!$B$6,V328)))</f>
        <v/>
      </c>
      <c r="Z328" s="3"/>
      <c r="AA328" s="3"/>
      <c r="AC328" s="2" t="str">
        <f>IF(Y328="","",Y328*IF(Z328="",Settings!$B$4,Z328) + Y328*IF(AA328="",Settings!$B$5,AA328) + R328*IF(AB328="",Settings!$B$6,AB328))</f>
        <v/>
      </c>
      <c r="AD328" s="2" t="str">
        <f t="shared" si="82"/>
        <v/>
      </c>
      <c r="AE328" s="2" t="str">
        <f t="shared" si="83"/>
        <v/>
      </c>
      <c r="AF328" s="3" t="e">
        <f t="shared" si="84"/>
        <v>#VALUE!</v>
      </c>
      <c r="AG328" t="e">
        <f t="shared" si="85"/>
        <v>#VALUE!</v>
      </c>
      <c r="AI328" s="2"/>
      <c r="AJ328" t="str">
        <f t="shared" si="86"/>
        <v/>
      </c>
      <c r="AK328" t="e">
        <f t="shared" si="87"/>
        <v>#VALUE!</v>
      </c>
      <c r="AL328" s="3"/>
      <c r="AM328" t="str">
        <f t="shared" si="88"/>
        <v/>
      </c>
      <c r="AN328" s="2" t="str">
        <f t="shared" si="89"/>
        <v/>
      </c>
      <c r="AO328" t="e">
        <f>IF(AF328="","",IF(AF328&lt;Settings!$B$8,"ROMI below target",IF(AND(Settings!$B$16&lt;&gt;"",AE328&gt;Settings!$B$16),"CAC above allowable",IF(AND(Settings!$B$10&lt;&gt;"",AG328&lt;Settings!$B$10),"Low MER","OK"))))</f>
        <v>#VALUE!</v>
      </c>
    </row>
    <row r="329" spans="5:41" x14ac:dyDescent="0.3">
      <c r="E329" s="2"/>
      <c r="F329" s="2"/>
      <c r="G329" s="2"/>
      <c r="H329" t="str">
        <f>IF(D329="","",XLOOKUP(D329,FX!$A$7:$A$100,FX!$C$7:$C$100,1))</f>
        <v/>
      </c>
      <c r="I329" s="2" t="str">
        <f t="shared" si="75"/>
        <v/>
      </c>
      <c r="J329" s="2" t="str">
        <f t="shared" si="76"/>
        <v/>
      </c>
      <c r="K329" s="2" t="str">
        <f t="shared" si="77"/>
        <v/>
      </c>
      <c r="N329" s="3">
        <f t="shared" si="78"/>
        <v>0</v>
      </c>
      <c r="O329" s="2">
        <f t="shared" si="79"/>
        <v>0</v>
      </c>
      <c r="Q329" s="2"/>
      <c r="S329" s="2" t="str">
        <f t="shared" si="80"/>
        <v/>
      </c>
      <c r="T329" s="2" t="str">
        <f t="shared" si="81"/>
        <v/>
      </c>
      <c r="U329" s="3"/>
      <c r="V329" s="3"/>
      <c r="Y329" s="2" t="str">
        <f>IF(T329="","",T329*(1-IF(U329="",Settings!$B$7,U329))*(1-IF(V329="",Settings!$B$6,V329)))</f>
        <v/>
      </c>
      <c r="Z329" s="3"/>
      <c r="AA329" s="3"/>
      <c r="AC329" s="2" t="str">
        <f>IF(Y329="","",Y329*IF(Z329="",Settings!$B$4,Z329) + Y329*IF(AA329="",Settings!$B$5,AA329) + R329*IF(AB329="",Settings!$B$6,AB329))</f>
        <v/>
      </c>
      <c r="AD329" s="2" t="str">
        <f t="shared" si="82"/>
        <v/>
      </c>
      <c r="AE329" s="2" t="str">
        <f t="shared" si="83"/>
        <v/>
      </c>
      <c r="AF329" s="3" t="e">
        <f t="shared" si="84"/>
        <v>#VALUE!</v>
      </c>
      <c r="AG329" t="e">
        <f t="shared" si="85"/>
        <v>#VALUE!</v>
      </c>
      <c r="AI329" s="2"/>
      <c r="AJ329" t="str">
        <f t="shared" si="86"/>
        <v/>
      </c>
      <c r="AK329" t="e">
        <f t="shared" si="87"/>
        <v>#VALUE!</v>
      </c>
      <c r="AL329" s="3"/>
      <c r="AM329" t="str">
        <f t="shared" si="88"/>
        <v/>
      </c>
      <c r="AN329" s="2" t="str">
        <f t="shared" si="89"/>
        <v/>
      </c>
      <c r="AO329" t="e">
        <f>IF(AF329="","",IF(AF329&lt;Settings!$B$8,"ROMI below target",IF(AND(Settings!$B$16&lt;&gt;"",AE329&gt;Settings!$B$16),"CAC above allowable",IF(AND(Settings!$B$10&lt;&gt;"",AG329&lt;Settings!$B$10),"Low MER","OK"))))</f>
        <v>#VALUE!</v>
      </c>
    </row>
    <row r="330" spans="5:41" x14ac:dyDescent="0.3">
      <c r="E330" s="2"/>
      <c r="F330" s="2"/>
      <c r="G330" s="2"/>
      <c r="H330" t="str">
        <f>IF(D330="","",XLOOKUP(D330,FX!$A$7:$A$100,FX!$C$7:$C$100,1))</f>
        <v/>
      </c>
      <c r="I330" s="2" t="str">
        <f t="shared" si="75"/>
        <v/>
      </c>
      <c r="J330" s="2" t="str">
        <f t="shared" si="76"/>
        <v/>
      </c>
      <c r="K330" s="2" t="str">
        <f t="shared" si="77"/>
        <v/>
      </c>
      <c r="N330" s="3">
        <f t="shared" si="78"/>
        <v>0</v>
      </c>
      <c r="O330" s="2">
        <f t="shared" si="79"/>
        <v>0</v>
      </c>
      <c r="Q330" s="2"/>
      <c r="S330" s="2" t="str">
        <f t="shared" si="80"/>
        <v/>
      </c>
      <c r="T330" s="2" t="str">
        <f t="shared" si="81"/>
        <v/>
      </c>
      <c r="U330" s="3"/>
      <c r="V330" s="3"/>
      <c r="Y330" s="2" t="str">
        <f>IF(T330="","",T330*(1-IF(U330="",Settings!$B$7,U330))*(1-IF(V330="",Settings!$B$6,V330)))</f>
        <v/>
      </c>
      <c r="Z330" s="3"/>
      <c r="AA330" s="3"/>
      <c r="AC330" s="2" t="str">
        <f>IF(Y330="","",Y330*IF(Z330="",Settings!$B$4,Z330) + Y330*IF(AA330="",Settings!$B$5,AA330) + R330*IF(AB330="",Settings!$B$6,AB330))</f>
        <v/>
      </c>
      <c r="AD330" s="2" t="str">
        <f t="shared" si="82"/>
        <v/>
      </c>
      <c r="AE330" s="2" t="str">
        <f t="shared" si="83"/>
        <v/>
      </c>
      <c r="AF330" s="3" t="e">
        <f t="shared" si="84"/>
        <v>#VALUE!</v>
      </c>
      <c r="AG330" t="e">
        <f t="shared" si="85"/>
        <v>#VALUE!</v>
      </c>
      <c r="AI330" s="2"/>
      <c r="AJ330" t="str">
        <f t="shared" si="86"/>
        <v/>
      </c>
      <c r="AK330" t="e">
        <f t="shared" si="87"/>
        <v>#VALUE!</v>
      </c>
      <c r="AL330" s="3"/>
      <c r="AM330" t="str">
        <f t="shared" si="88"/>
        <v/>
      </c>
      <c r="AN330" s="2" t="str">
        <f t="shared" si="89"/>
        <v/>
      </c>
      <c r="AO330" t="e">
        <f>IF(AF330="","",IF(AF330&lt;Settings!$B$8,"ROMI below target",IF(AND(Settings!$B$16&lt;&gt;"",AE330&gt;Settings!$B$16),"CAC above allowable",IF(AND(Settings!$B$10&lt;&gt;"",AG330&lt;Settings!$B$10),"Low MER","OK"))))</f>
        <v>#VALUE!</v>
      </c>
    </row>
    <row r="331" spans="5:41" x14ac:dyDescent="0.3">
      <c r="E331" s="2"/>
      <c r="F331" s="2"/>
      <c r="G331" s="2"/>
      <c r="H331" t="str">
        <f>IF(D331="","",XLOOKUP(D331,FX!$A$7:$A$100,FX!$C$7:$C$100,1))</f>
        <v/>
      </c>
      <c r="I331" s="2" t="str">
        <f t="shared" si="75"/>
        <v/>
      </c>
      <c r="J331" s="2" t="str">
        <f t="shared" si="76"/>
        <v/>
      </c>
      <c r="K331" s="2" t="str">
        <f t="shared" si="77"/>
        <v/>
      </c>
      <c r="N331" s="3">
        <f t="shared" si="78"/>
        <v>0</v>
      </c>
      <c r="O331" s="2">
        <f t="shared" si="79"/>
        <v>0</v>
      </c>
      <c r="Q331" s="2"/>
      <c r="S331" s="2" t="str">
        <f t="shared" si="80"/>
        <v/>
      </c>
      <c r="T331" s="2" t="str">
        <f t="shared" si="81"/>
        <v/>
      </c>
      <c r="U331" s="3"/>
      <c r="V331" s="3"/>
      <c r="Y331" s="2" t="str">
        <f>IF(T331="","",T331*(1-IF(U331="",Settings!$B$7,U331))*(1-IF(V331="",Settings!$B$6,V331)))</f>
        <v/>
      </c>
      <c r="Z331" s="3"/>
      <c r="AA331" s="3"/>
      <c r="AC331" s="2" t="str">
        <f>IF(Y331="","",Y331*IF(Z331="",Settings!$B$4,Z331) + Y331*IF(AA331="",Settings!$B$5,AA331) + R331*IF(AB331="",Settings!$B$6,AB331))</f>
        <v/>
      </c>
      <c r="AD331" s="2" t="str">
        <f t="shared" si="82"/>
        <v/>
      </c>
      <c r="AE331" s="2" t="str">
        <f t="shared" si="83"/>
        <v/>
      </c>
      <c r="AF331" s="3" t="e">
        <f t="shared" si="84"/>
        <v>#VALUE!</v>
      </c>
      <c r="AG331" t="e">
        <f t="shared" si="85"/>
        <v>#VALUE!</v>
      </c>
      <c r="AI331" s="2"/>
      <c r="AJ331" t="str">
        <f t="shared" si="86"/>
        <v/>
      </c>
      <c r="AK331" t="e">
        <f t="shared" si="87"/>
        <v>#VALUE!</v>
      </c>
      <c r="AL331" s="3"/>
      <c r="AM331" t="str">
        <f t="shared" si="88"/>
        <v/>
      </c>
      <c r="AN331" s="2" t="str">
        <f t="shared" si="89"/>
        <v/>
      </c>
      <c r="AO331" t="e">
        <f>IF(AF331="","",IF(AF331&lt;Settings!$B$8,"ROMI below target",IF(AND(Settings!$B$16&lt;&gt;"",AE331&gt;Settings!$B$16),"CAC above allowable",IF(AND(Settings!$B$10&lt;&gt;"",AG331&lt;Settings!$B$10),"Low MER","OK"))))</f>
        <v>#VALUE!</v>
      </c>
    </row>
    <row r="332" spans="5:41" x14ac:dyDescent="0.3">
      <c r="E332" s="2"/>
      <c r="F332" s="2"/>
      <c r="G332" s="2"/>
      <c r="H332" t="str">
        <f>IF(D332="","",XLOOKUP(D332,FX!$A$7:$A$100,FX!$C$7:$C$100,1))</f>
        <v/>
      </c>
      <c r="I332" s="2" t="str">
        <f t="shared" si="75"/>
        <v/>
      </c>
      <c r="J332" s="2" t="str">
        <f t="shared" si="76"/>
        <v/>
      </c>
      <c r="K332" s="2" t="str">
        <f t="shared" si="77"/>
        <v/>
      </c>
      <c r="N332" s="3">
        <f t="shared" si="78"/>
        <v>0</v>
      </c>
      <c r="O332" s="2">
        <f t="shared" si="79"/>
        <v>0</v>
      </c>
      <c r="Q332" s="2"/>
      <c r="S332" s="2" t="str">
        <f t="shared" si="80"/>
        <v/>
      </c>
      <c r="T332" s="2" t="str">
        <f t="shared" si="81"/>
        <v/>
      </c>
      <c r="U332" s="3"/>
      <c r="V332" s="3"/>
      <c r="Y332" s="2" t="str">
        <f>IF(T332="","",T332*(1-IF(U332="",Settings!$B$7,U332))*(1-IF(V332="",Settings!$B$6,V332)))</f>
        <v/>
      </c>
      <c r="Z332" s="3"/>
      <c r="AA332" s="3"/>
      <c r="AC332" s="2" t="str">
        <f>IF(Y332="","",Y332*IF(Z332="",Settings!$B$4,Z332) + Y332*IF(AA332="",Settings!$B$5,AA332) + R332*IF(AB332="",Settings!$B$6,AB332))</f>
        <v/>
      </c>
      <c r="AD332" s="2" t="str">
        <f t="shared" si="82"/>
        <v/>
      </c>
      <c r="AE332" s="2" t="str">
        <f t="shared" si="83"/>
        <v/>
      </c>
      <c r="AF332" s="3" t="e">
        <f t="shared" si="84"/>
        <v>#VALUE!</v>
      </c>
      <c r="AG332" t="e">
        <f t="shared" si="85"/>
        <v>#VALUE!</v>
      </c>
      <c r="AI332" s="2"/>
      <c r="AJ332" t="str">
        <f t="shared" si="86"/>
        <v/>
      </c>
      <c r="AK332" t="e">
        <f t="shared" si="87"/>
        <v>#VALUE!</v>
      </c>
      <c r="AL332" s="3"/>
      <c r="AM332" t="str">
        <f t="shared" si="88"/>
        <v/>
      </c>
      <c r="AN332" s="2" t="str">
        <f t="shared" si="89"/>
        <v/>
      </c>
      <c r="AO332" t="e">
        <f>IF(AF332="","",IF(AF332&lt;Settings!$B$8,"ROMI below target",IF(AND(Settings!$B$16&lt;&gt;"",AE332&gt;Settings!$B$16),"CAC above allowable",IF(AND(Settings!$B$10&lt;&gt;"",AG332&lt;Settings!$B$10),"Low MER","OK"))))</f>
        <v>#VALUE!</v>
      </c>
    </row>
    <row r="333" spans="5:41" x14ac:dyDescent="0.3">
      <c r="E333" s="2"/>
      <c r="F333" s="2"/>
      <c r="G333" s="2"/>
      <c r="H333" t="str">
        <f>IF(D333="","",XLOOKUP(D333,FX!$A$7:$A$100,FX!$C$7:$C$100,1))</f>
        <v/>
      </c>
      <c r="I333" s="2" t="str">
        <f t="shared" si="75"/>
        <v/>
      </c>
      <c r="J333" s="2" t="str">
        <f t="shared" si="76"/>
        <v/>
      </c>
      <c r="K333" s="2" t="str">
        <f t="shared" si="77"/>
        <v/>
      </c>
      <c r="N333" s="3">
        <f t="shared" si="78"/>
        <v>0</v>
      </c>
      <c r="O333" s="2">
        <f t="shared" si="79"/>
        <v>0</v>
      </c>
      <c r="Q333" s="2"/>
      <c r="S333" s="2" t="str">
        <f t="shared" si="80"/>
        <v/>
      </c>
      <c r="T333" s="2" t="str">
        <f t="shared" si="81"/>
        <v/>
      </c>
      <c r="U333" s="3"/>
      <c r="V333" s="3"/>
      <c r="Y333" s="2" t="str">
        <f>IF(T333="","",T333*(1-IF(U333="",Settings!$B$7,U333))*(1-IF(V333="",Settings!$B$6,V333)))</f>
        <v/>
      </c>
      <c r="Z333" s="3"/>
      <c r="AA333" s="3"/>
      <c r="AC333" s="2" t="str">
        <f>IF(Y333="","",Y333*IF(Z333="",Settings!$B$4,Z333) + Y333*IF(AA333="",Settings!$B$5,AA333) + R333*IF(AB333="",Settings!$B$6,AB333))</f>
        <v/>
      </c>
      <c r="AD333" s="2" t="str">
        <f t="shared" si="82"/>
        <v/>
      </c>
      <c r="AE333" s="2" t="str">
        <f t="shared" si="83"/>
        <v/>
      </c>
      <c r="AF333" s="3" t="e">
        <f t="shared" si="84"/>
        <v>#VALUE!</v>
      </c>
      <c r="AG333" t="e">
        <f t="shared" si="85"/>
        <v>#VALUE!</v>
      </c>
      <c r="AI333" s="2"/>
      <c r="AJ333" t="str">
        <f t="shared" si="86"/>
        <v/>
      </c>
      <c r="AK333" t="e">
        <f t="shared" si="87"/>
        <v>#VALUE!</v>
      </c>
      <c r="AL333" s="3"/>
      <c r="AM333" t="str">
        <f t="shared" si="88"/>
        <v/>
      </c>
      <c r="AN333" s="2" t="str">
        <f t="shared" si="89"/>
        <v/>
      </c>
      <c r="AO333" t="e">
        <f>IF(AF333="","",IF(AF333&lt;Settings!$B$8,"ROMI below target",IF(AND(Settings!$B$16&lt;&gt;"",AE333&gt;Settings!$B$16),"CAC above allowable",IF(AND(Settings!$B$10&lt;&gt;"",AG333&lt;Settings!$B$10),"Low MER","OK"))))</f>
        <v>#VALUE!</v>
      </c>
    </row>
    <row r="334" spans="5:41" x14ac:dyDescent="0.3">
      <c r="E334" s="2"/>
      <c r="F334" s="2"/>
      <c r="G334" s="2"/>
      <c r="H334" t="str">
        <f>IF(D334="","",XLOOKUP(D334,FX!$A$7:$A$100,FX!$C$7:$C$100,1))</f>
        <v/>
      </c>
      <c r="I334" s="2" t="str">
        <f t="shared" si="75"/>
        <v/>
      </c>
      <c r="J334" s="2" t="str">
        <f t="shared" si="76"/>
        <v/>
      </c>
      <c r="K334" s="2" t="str">
        <f t="shared" si="77"/>
        <v/>
      </c>
      <c r="N334" s="3">
        <f t="shared" si="78"/>
        <v>0</v>
      </c>
      <c r="O334" s="2">
        <f t="shared" si="79"/>
        <v>0</v>
      </c>
      <c r="Q334" s="2"/>
      <c r="S334" s="2" t="str">
        <f t="shared" si="80"/>
        <v/>
      </c>
      <c r="T334" s="2" t="str">
        <f t="shared" si="81"/>
        <v/>
      </c>
      <c r="U334" s="3"/>
      <c r="V334" s="3"/>
      <c r="Y334" s="2" t="str">
        <f>IF(T334="","",T334*(1-IF(U334="",Settings!$B$7,U334))*(1-IF(V334="",Settings!$B$6,V334)))</f>
        <v/>
      </c>
      <c r="Z334" s="3"/>
      <c r="AA334" s="3"/>
      <c r="AC334" s="2" t="str">
        <f>IF(Y334="","",Y334*IF(Z334="",Settings!$B$4,Z334) + Y334*IF(AA334="",Settings!$B$5,AA334) + R334*IF(AB334="",Settings!$B$6,AB334))</f>
        <v/>
      </c>
      <c r="AD334" s="2" t="str">
        <f t="shared" si="82"/>
        <v/>
      </c>
      <c r="AE334" s="2" t="str">
        <f t="shared" si="83"/>
        <v/>
      </c>
      <c r="AF334" s="3" t="e">
        <f t="shared" si="84"/>
        <v>#VALUE!</v>
      </c>
      <c r="AG334" t="e">
        <f t="shared" si="85"/>
        <v>#VALUE!</v>
      </c>
      <c r="AI334" s="2"/>
      <c r="AJ334" t="str">
        <f t="shared" si="86"/>
        <v/>
      </c>
      <c r="AK334" t="e">
        <f t="shared" si="87"/>
        <v>#VALUE!</v>
      </c>
      <c r="AL334" s="3"/>
      <c r="AM334" t="str">
        <f t="shared" si="88"/>
        <v/>
      </c>
      <c r="AN334" s="2" t="str">
        <f t="shared" si="89"/>
        <v/>
      </c>
      <c r="AO334" t="e">
        <f>IF(AF334="","",IF(AF334&lt;Settings!$B$8,"ROMI below target",IF(AND(Settings!$B$16&lt;&gt;"",AE334&gt;Settings!$B$16),"CAC above allowable",IF(AND(Settings!$B$10&lt;&gt;"",AG334&lt;Settings!$B$10),"Low MER","OK"))))</f>
        <v>#VALUE!</v>
      </c>
    </row>
    <row r="335" spans="5:41" x14ac:dyDescent="0.3">
      <c r="E335" s="2"/>
      <c r="F335" s="2"/>
      <c r="G335" s="2"/>
      <c r="H335" t="str">
        <f>IF(D335="","",XLOOKUP(D335,FX!$A$7:$A$100,FX!$C$7:$C$100,1))</f>
        <v/>
      </c>
      <c r="I335" s="2" t="str">
        <f t="shared" si="75"/>
        <v/>
      </c>
      <c r="J335" s="2" t="str">
        <f t="shared" si="76"/>
        <v/>
      </c>
      <c r="K335" s="2" t="str">
        <f t="shared" si="77"/>
        <v/>
      </c>
      <c r="N335" s="3">
        <f t="shared" si="78"/>
        <v>0</v>
      </c>
      <c r="O335" s="2">
        <f t="shared" si="79"/>
        <v>0</v>
      </c>
      <c r="Q335" s="2"/>
      <c r="S335" s="2" t="str">
        <f t="shared" si="80"/>
        <v/>
      </c>
      <c r="T335" s="2" t="str">
        <f t="shared" si="81"/>
        <v/>
      </c>
      <c r="U335" s="3"/>
      <c r="V335" s="3"/>
      <c r="Y335" s="2" t="str">
        <f>IF(T335="","",T335*(1-IF(U335="",Settings!$B$7,U335))*(1-IF(V335="",Settings!$B$6,V335)))</f>
        <v/>
      </c>
      <c r="Z335" s="3"/>
      <c r="AA335" s="3"/>
      <c r="AC335" s="2" t="str">
        <f>IF(Y335="","",Y335*IF(Z335="",Settings!$B$4,Z335) + Y335*IF(AA335="",Settings!$B$5,AA335) + R335*IF(AB335="",Settings!$B$6,AB335))</f>
        <v/>
      </c>
      <c r="AD335" s="2" t="str">
        <f t="shared" si="82"/>
        <v/>
      </c>
      <c r="AE335" s="2" t="str">
        <f t="shared" si="83"/>
        <v/>
      </c>
      <c r="AF335" s="3" t="e">
        <f t="shared" si="84"/>
        <v>#VALUE!</v>
      </c>
      <c r="AG335" t="e">
        <f t="shared" si="85"/>
        <v>#VALUE!</v>
      </c>
      <c r="AI335" s="2"/>
      <c r="AJ335" t="str">
        <f t="shared" si="86"/>
        <v/>
      </c>
      <c r="AK335" t="e">
        <f t="shared" si="87"/>
        <v>#VALUE!</v>
      </c>
      <c r="AL335" s="3"/>
      <c r="AM335" t="str">
        <f t="shared" si="88"/>
        <v/>
      </c>
      <c r="AN335" s="2" t="str">
        <f t="shared" si="89"/>
        <v/>
      </c>
      <c r="AO335" t="e">
        <f>IF(AF335="","",IF(AF335&lt;Settings!$B$8,"ROMI below target",IF(AND(Settings!$B$16&lt;&gt;"",AE335&gt;Settings!$B$16),"CAC above allowable",IF(AND(Settings!$B$10&lt;&gt;"",AG335&lt;Settings!$B$10),"Low MER","OK"))))</f>
        <v>#VALUE!</v>
      </c>
    </row>
    <row r="336" spans="5:41" x14ac:dyDescent="0.3">
      <c r="E336" s="2"/>
      <c r="F336" s="2"/>
      <c r="G336" s="2"/>
      <c r="H336" t="str">
        <f>IF(D336="","",XLOOKUP(D336,FX!$A$7:$A$100,FX!$C$7:$C$100,1))</f>
        <v/>
      </c>
      <c r="I336" s="2" t="str">
        <f t="shared" si="75"/>
        <v/>
      </c>
      <c r="J336" s="2" t="str">
        <f t="shared" si="76"/>
        <v/>
      </c>
      <c r="K336" s="2" t="str">
        <f t="shared" si="77"/>
        <v/>
      </c>
      <c r="N336" s="3">
        <f t="shared" si="78"/>
        <v>0</v>
      </c>
      <c r="O336" s="2">
        <f t="shared" si="79"/>
        <v>0</v>
      </c>
      <c r="Q336" s="2"/>
      <c r="S336" s="2" t="str">
        <f t="shared" si="80"/>
        <v/>
      </c>
      <c r="T336" s="2" t="str">
        <f t="shared" si="81"/>
        <v/>
      </c>
      <c r="U336" s="3"/>
      <c r="V336" s="3"/>
      <c r="Y336" s="2" t="str">
        <f>IF(T336="","",T336*(1-IF(U336="",Settings!$B$7,U336))*(1-IF(V336="",Settings!$B$6,V336)))</f>
        <v/>
      </c>
      <c r="Z336" s="3"/>
      <c r="AA336" s="3"/>
      <c r="AC336" s="2" t="str">
        <f>IF(Y336="","",Y336*IF(Z336="",Settings!$B$4,Z336) + Y336*IF(AA336="",Settings!$B$5,AA336) + R336*IF(AB336="",Settings!$B$6,AB336))</f>
        <v/>
      </c>
      <c r="AD336" s="2" t="str">
        <f t="shared" si="82"/>
        <v/>
      </c>
      <c r="AE336" s="2" t="str">
        <f t="shared" si="83"/>
        <v/>
      </c>
      <c r="AF336" s="3" t="e">
        <f t="shared" si="84"/>
        <v>#VALUE!</v>
      </c>
      <c r="AG336" t="e">
        <f t="shared" si="85"/>
        <v>#VALUE!</v>
      </c>
      <c r="AI336" s="2"/>
      <c r="AJ336" t="str">
        <f t="shared" si="86"/>
        <v/>
      </c>
      <c r="AK336" t="e">
        <f t="shared" si="87"/>
        <v>#VALUE!</v>
      </c>
      <c r="AL336" s="3"/>
      <c r="AM336" t="str">
        <f t="shared" si="88"/>
        <v/>
      </c>
      <c r="AN336" s="2" t="str">
        <f t="shared" si="89"/>
        <v/>
      </c>
      <c r="AO336" t="e">
        <f>IF(AF336="","",IF(AF336&lt;Settings!$B$8,"ROMI below target",IF(AND(Settings!$B$16&lt;&gt;"",AE336&gt;Settings!$B$16),"CAC above allowable",IF(AND(Settings!$B$10&lt;&gt;"",AG336&lt;Settings!$B$10),"Low MER","OK"))))</f>
        <v>#VALUE!</v>
      </c>
    </row>
    <row r="337" spans="5:41" x14ac:dyDescent="0.3">
      <c r="E337" s="2"/>
      <c r="F337" s="2"/>
      <c r="G337" s="2"/>
      <c r="H337" t="str">
        <f>IF(D337="","",XLOOKUP(D337,FX!$A$7:$A$100,FX!$C$7:$C$100,1))</f>
        <v/>
      </c>
      <c r="I337" s="2" t="str">
        <f t="shared" si="75"/>
        <v/>
      </c>
      <c r="J337" s="2" t="str">
        <f t="shared" si="76"/>
        <v/>
      </c>
      <c r="K337" s="2" t="str">
        <f t="shared" si="77"/>
        <v/>
      </c>
      <c r="N337" s="3">
        <f t="shared" si="78"/>
        <v>0</v>
      </c>
      <c r="O337" s="2">
        <f t="shared" si="79"/>
        <v>0</v>
      </c>
      <c r="Q337" s="2"/>
      <c r="S337" s="2" t="str">
        <f t="shared" si="80"/>
        <v/>
      </c>
      <c r="T337" s="2" t="str">
        <f t="shared" si="81"/>
        <v/>
      </c>
      <c r="U337" s="3"/>
      <c r="V337" s="3"/>
      <c r="Y337" s="2" t="str">
        <f>IF(T337="","",T337*(1-IF(U337="",Settings!$B$7,U337))*(1-IF(V337="",Settings!$B$6,V337)))</f>
        <v/>
      </c>
      <c r="Z337" s="3"/>
      <c r="AA337" s="3"/>
      <c r="AC337" s="2" t="str">
        <f>IF(Y337="","",Y337*IF(Z337="",Settings!$B$4,Z337) + Y337*IF(AA337="",Settings!$B$5,AA337) + R337*IF(AB337="",Settings!$B$6,AB337))</f>
        <v/>
      </c>
      <c r="AD337" s="2" t="str">
        <f t="shared" si="82"/>
        <v/>
      </c>
      <c r="AE337" s="2" t="str">
        <f t="shared" si="83"/>
        <v/>
      </c>
      <c r="AF337" s="3" t="e">
        <f t="shared" si="84"/>
        <v>#VALUE!</v>
      </c>
      <c r="AG337" t="e">
        <f t="shared" si="85"/>
        <v>#VALUE!</v>
      </c>
      <c r="AI337" s="2"/>
      <c r="AJ337" t="str">
        <f t="shared" si="86"/>
        <v/>
      </c>
      <c r="AK337" t="e">
        <f t="shared" si="87"/>
        <v>#VALUE!</v>
      </c>
      <c r="AL337" s="3"/>
      <c r="AM337" t="str">
        <f t="shared" si="88"/>
        <v/>
      </c>
      <c r="AN337" s="2" t="str">
        <f t="shared" si="89"/>
        <v/>
      </c>
      <c r="AO337" t="e">
        <f>IF(AF337="","",IF(AF337&lt;Settings!$B$8,"ROMI below target",IF(AND(Settings!$B$16&lt;&gt;"",AE337&gt;Settings!$B$16),"CAC above allowable",IF(AND(Settings!$B$10&lt;&gt;"",AG337&lt;Settings!$B$10),"Low MER","OK"))))</f>
        <v>#VALUE!</v>
      </c>
    </row>
    <row r="338" spans="5:41" x14ac:dyDescent="0.3">
      <c r="E338" s="2"/>
      <c r="F338" s="2"/>
      <c r="G338" s="2"/>
      <c r="H338" t="str">
        <f>IF(D338="","",XLOOKUP(D338,FX!$A$7:$A$100,FX!$C$7:$C$100,1))</f>
        <v/>
      </c>
      <c r="I338" s="2" t="str">
        <f t="shared" si="75"/>
        <v/>
      </c>
      <c r="J338" s="2" t="str">
        <f t="shared" si="76"/>
        <v/>
      </c>
      <c r="K338" s="2" t="str">
        <f t="shared" si="77"/>
        <v/>
      </c>
      <c r="N338" s="3">
        <f t="shared" si="78"/>
        <v>0</v>
      </c>
      <c r="O338" s="2">
        <f t="shared" si="79"/>
        <v>0</v>
      </c>
      <c r="Q338" s="2"/>
      <c r="S338" s="2" t="str">
        <f t="shared" si="80"/>
        <v/>
      </c>
      <c r="T338" s="2" t="str">
        <f t="shared" si="81"/>
        <v/>
      </c>
      <c r="U338" s="3"/>
      <c r="V338" s="3"/>
      <c r="Y338" s="2" t="str">
        <f>IF(T338="","",T338*(1-IF(U338="",Settings!$B$7,U338))*(1-IF(V338="",Settings!$B$6,V338)))</f>
        <v/>
      </c>
      <c r="Z338" s="3"/>
      <c r="AA338" s="3"/>
      <c r="AC338" s="2" t="str">
        <f>IF(Y338="","",Y338*IF(Z338="",Settings!$B$4,Z338) + Y338*IF(AA338="",Settings!$B$5,AA338) + R338*IF(AB338="",Settings!$B$6,AB338))</f>
        <v/>
      </c>
      <c r="AD338" s="2" t="str">
        <f t="shared" si="82"/>
        <v/>
      </c>
      <c r="AE338" s="2" t="str">
        <f t="shared" si="83"/>
        <v/>
      </c>
      <c r="AF338" s="3" t="e">
        <f t="shared" si="84"/>
        <v>#VALUE!</v>
      </c>
      <c r="AG338" t="e">
        <f t="shared" si="85"/>
        <v>#VALUE!</v>
      </c>
      <c r="AI338" s="2"/>
      <c r="AJ338" t="str">
        <f t="shared" si="86"/>
        <v/>
      </c>
      <c r="AK338" t="e">
        <f t="shared" si="87"/>
        <v>#VALUE!</v>
      </c>
      <c r="AL338" s="3"/>
      <c r="AM338" t="str">
        <f t="shared" si="88"/>
        <v/>
      </c>
      <c r="AN338" s="2" t="str">
        <f t="shared" si="89"/>
        <v/>
      </c>
      <c r="AO338" t="e">
        <f>IF(AF338="","",IF(AF338&lt;Settings!$B$8,"ROMI below target",IF(AND(Settings!$B$16&lt;&gt;"",AE338&gt;Settings!$B$16),"CAC above allowable",IF(AND(Settings!$B$10&lt;&gt;"",AG338&lt;Settings!$B$10),"Low MER","OK"))))</f>
        <v>#VALUE!</v>
      </c>
    </row>
    <row r="339" spans="5:41" x14ac:dyDescent="0.3">
      <c r="E339" s="2"/>
      <c r="F339" s="2"/>
      <c r="G339" s="2"/>
      <c r="H339" t="str">
        <f>IF(D339="","",XLOOKUP(D339,FX!$A$7:$A$100,FX!$C$7:$C$100,1))</f>
        <v/>
      </c>
      <c r="I339" s="2" t="str">
        <f t="shared" si="75"/>
        <v/>
      </c>
      <c r="J339" s="2" t="str">
        <f t="shared" si="76"/>
        <v/>
      </c>
      <c r="K339" s="2" t="str">
        <f t="shared" si="77"/>
        <v/>
      </c>
      <c r="N339" s="3">
        <f t="shared" si="78"/>
        <v>0</v>
      </c>
      <c r="O339" s="2">
        <f t="shared" si="79"/>
        <v>0</v>
      </c>
      <c r="Q339" s="2"/>
      <c r="S339" s="2" t="str">
        <f t="shared" si="80"/>
        <v/>
      </c>
      <c r="T339" s="2" t="str">
        <f t="shared" si="81"/>
        <v/>
      </c>
      <c r="U339" s="3"/>
      <c r="V339" s="3"/>
      <c r="Y339" s="2" t="str">
        <f>IF(T339="","",T339*(1-IF(U339="",Settings!$B$7,U339))*(1-IF(V339="",Settings!$B$6,V339)))</f>
        <v/>
      </c>
      <c r="Z339" s="3"/>
      <c r="AA339" s="3"/>
      <c r="AC339" s="2" t="str">
        <f>IF(Y339="","",Y339*IF(Z339="",Settings!$B$4,Z339) + Y339*IF(AA339="",Settings!$B$5,AA339) + R339*IF(AB339="",Settings!$B$6,AB339))</f>
        <v/>
      </c>
      <c r="AD339" s="2" t="str">
        <f t="shared" si="82"/>
        <v/>
      </c>
      <c r="AE339" s="2" t="str">
        <f t="shared" si="83"/>
        <v/>
      </c>
      <c r="AF339" s="3" t="e">
        <f t="shared" si="84"/>
        <v>#VALUE!</v>
      </c>
      <c r="AG339" t="e">
        <f t="shared" si="85"/>
        <v>#VALUE!</v>
      </c>
      <c r="AI339" s="2"/>
      <c r="AJ339" t="str">
        <f t="shared" si="86"/>
        <v/>
      </c>
      <c r="AK339" t="e">
        <f t="shared" si="87"/>
        <v>#VALUE!</v>
      </c>
      <c r="AL339" s="3"/>
      <c r="AM339" t="str">
        <f t="shared" si="88"/>
        <v/>
      </c>
      <c r="AN339" s="2" t="str">
        <f t="shared" si="89"/>
        <v/>
      </c>
      <c r="AO339" t="e">
        <f>IF(AF339="","",IF(AF339&lt;Settings!$B$8,"ROMI below target",IF(AND(Settings!$B$16&lt;&gt;"",AE339&gt;Settings!$B$16),"CAC above allowable",IF(AND(Settings!$B$10&lt;&gt;"",AG339&lt;Settings!$B$10),"Low MER","OK"))))</f>
        <v>#VALUE!</v>
      </c>
    </row>
    <row r="340" spans="5:41" x14ac:dyDescent="0.3">
      <c r="E340" s="2"/>
      <c r="F340" s="2"/>
      <c r="G340" s="2"/>
      <c r="H340" t="str">
        <f>IF(D340="","",XLOOKUP(D340,FX!$A$7:$A$100,FX!$C$7:$C$100,1))</f>
        <v/>
      </c>
      <c r="I340" s="2" t="str">
        <f t="shared" si="75"/>
        <v/>
      </c>
      <c r="J340" s="2" t="str">
        <f t="shared" si="76"/>
        <v/>
      </c>
      <c r="K340" s="2" t="str">
        <f t="shared" si="77"/>
        <v/>
      </c>
      <c r="N340" s="3">
        <f t="shared" si="78"/>
        <v>0</v>
      </c>
      <c r="O340" s="2">
        <f t="shared" si="79"/>
        <v>0</v>
      </c>
      <c r="Q340" s="2"/>
      <c r="S340" s="2" t="str">
        <f t="shared" si="80"/>
        <v/>
      </c>
      <c r="T340" s="2" t="str">
        <f t="shared" si="81"/>
        <v/>
      </c>
      <c r="U340" s="3"/>
      <c r="V340" s="3"/>
      <c r="Y340" s="2" t="str">
        <f>IF(T340="","",T340*(1-IF(U340="",Settings!$B$7,U340))*(1-IF(V340="",Settings!$B$6,V340)))</f>
        <v/>
      </c>
      <c r="Z340" s="3"/>
      <c r="AA340" s="3"/>
      <c r="AC340" s="2" t="str">
        <f>IF(Y340="","",Y340*IF(Z340="",Settings!$B$4,Z340) + Y340*IF(AA340="",Settings!$B$5,AA340) + R340*IF(AB340="",Settings!$B$6,AB340))</f>
        <v/>
      </c>
      <c r="AD340" s="2" t="str">
        <f t="shared" si="82"/>
        <v/>
      </c>
      <c r="AE340" s="2" t="str">
        <f t="shared" si="83"/>
        <v/>
      </c>
      <c r="AF340" s="3" t="e">
        <f t="shared" si="84"/>
        <v>#VALUE!</v>
      </c>
      <c r="AG340" t="e">
        <f t="shared" si="85"/>
        <v>#VALUE!</v>
      </c>
      <c r="AI340" s="2"/>
      <c r="AJ340" t="str">
        <f t="shared" si="86"/>
        <v/>
      </c>
      <c r="AK340" t="e">
        <f t="shared" si="87"/>
        <v>#VALUE!</v>
      </c>
      <c r="AL340" s="3"/>
      <c r="AM340" t="str">
        <f t="shared" si="88"/>
        <v/>
      </c>
      <c r="AN340" s="2" t="str">
        <f t="shared" si="89"/>
        <v/>
      </c>
      <c r="AO340" t="e">
        <f>IF(AF340="","",IF(AF340&lt;Settings!$B$8,"ROMI below target",IF(AND(Settings!$B$16&lt;&gt;"",AE340&gt;Settings!$B$16),"CAC above allowable",IF(AND(Settings!$B$10&lt;&gt;"",AG340&lt;Settings!$B$10),"Low MER","OK"))))</f>
        <v>#VALUE!</v>
      </c>
    </row>
    <row r="341" spans="5:41" x14ac:dyDescent="0.3">
      <c r="E341" s="2"/>
      <c r="F341" s="2"/>
      <c r="G341" s="2"/>
      <c r="H341" t="str">
        <f>IF(D341="","",XLOOKUP(D341,FX!$A$7:$A$100,FX!$C$7:$C$100,1))</f>
        <v/>
      </c>
      <c r="I341" s="2" t="str">
        <f t="shared" si="75"/>
        <v/>
      </c>
      <c r="J341" s="2" t="str">
        <f t="shared" si="76"/>
        <v/>
      </c>
      <c r="K341" s="2" t="str">
        <f t="shared" si="77"/>
        <v/>
      </c>
      <c r="N341" s="3">
        <f t="shared" si="78"/>
        <v>0</v>
      </c>
      <c r="O341" s="2">
        <f t="shared" si="79"/>
        <v>0</v>
      </c>
      <c r="Q341" s="2"/>
      <c r="S341" s="2" t="str">
        <f t="shared" si="80"/>
        <v/>
      </c>
      <c r="T341" s="2" t="str">
        <f t="shared" si="81"/>
        <v/>
      </c>
      <c r="U341" s="3"/>
      <c r="V341" s="3"/>
      <c r="Y341" s="2" t="str">
        <f>IF(T341="","",T341*(1-IF(U341="",Settings!$B$7,U341))*(1-IF(V341="",Settings!$B$6,V341)))</f>
        <v/>
      </c>
      <c r="Z341" s="3"/>
      <c r="AA341" s="3"/>
      <c r="AC341" s="2" t="str">
        <f>IF(Y341="","",Y341*IF(Z341="",Settings!$B$4,Z341) + Y341*IF(AA341="",Settings!$B$5,AA341) + R341*IF(AB341="",Settings!$B$6,AB341))</f>
        <v/>
      </c>
      <c r="AD341" s="2" t="str">
        <f t="shared" si="82"/>
        <v/>
      </c>
      <c r="AE341" s="2" t="str">
        <f t="shared" si="83"/>
        <v/>
      </c>
      <c r="AF341" s="3" t="e">
        <f t="shared" si="84"/>
        <v>#VALUE!</v>
      </c>
      <c r="AG341" t="e">
        <f t="shared" si="85"/>
        <v>#VALUE!</v>
      </c>
      <c r="AI341" s="2"/>
      <c r="AJ341" t="str">
        <f t="shared" si="86"/>
        <v/>
      </c>
      <c r="AK341" t="e">
        <f t="shared" si="87"/>
        <v>#VALUE!</v>
      </c>
      <c r="AL341" s="3"/>
      <c r="AM341" t="str">
        <f t="shared" si="88"/>
        <v/>
      </c>
      <c r="AN341" s="2" t="str">
        <f t="shared" si="89"/>
        <v/>
      </c>
      <c r="AO341" t="e">
        <f>IF(AF341="","",IF(AF341&lt;Settings!$B$8,"ROMI below target",IF(AND(Settings!$B$16&lt;&gt;"",AE341&gt;Settings!$B$16),"CAC above allowable",IF(AND(Settings!$B$10&lt;&gt;"",AG341&lt;Settings!$B$10),"Low MER","OK"))))</f>
        <v>#VALUE!</v>
      </c>
    </row>
    <row r="342" spans="5:41" x14ac:dyDescent="0.3">
      <c r="E342" s="2"/>
      <c r="F342" s="2"/>
      <c r="G342" s="2"/>
      <c r="H342" t="str">
        <f>IF(D342="","",XLOOKUP(D342,FX!$A$7:$A$100,FX!$C$7:$C$100,1))</f>
        <v/>
      </c>
      <c r="I342" s="2" t="str">
        <f t="shared" si="75"/>
        <v/>
      </c>
      <c r="J342" s="2" t="str">
        <f t="shared" si="76"/>
        <v/>
      </c>
      <c r="K342" s="2" t="str">
        <f t="shared" si="77"/>
        <v/>
      </c>
      <c r="N342" s="3">
        <f t="shared" si="78"/>
        <v>0</v>
      </c>
      <c r="O342" s="2">
        <f t="shared" si="79"/>
        <v>0</v>
      </c>
      <c r="Q342" s="2"/>
      <c r="S342" s="2" t="str">
        <f t="shared" si="80"/>
        <v/>
      </c>
      <c r="T342" s="2" t="str">
        <f t="shared" si="81"/>
        <v/>
      </c>
      <c r="U342" s="3"/>
      <c r="V342" s="3"/>
      <c r="Y342" s="2" t="str">
        <f>IF(T342="","",T342*(1-IF(U342="",Settings!$B$7,U342))*(1-IF(V342="",Settings!$B$6,V342)))</f>
        <v/>
      </c>
      <c r="Z342" s="3"/>
      <c r="AA342" s="3"/>
      <c r="AC342" s="2" t="str">
        <f>IF(Y342="","",Y342*IF(Z342="",Settings!$B$4,Z342) + Y342*IF(AA342="",Settings!$B$5,AA342) + R342*IF(AB342="",Settings!$B$6,AB342))</f>
        <v/>
      </c>
      <c r="AD342" s="2" t="str">
        <f t="shared" si="82"/>
        <v/>
      </c>
      <c r="AE342" s="2" t="str">
        <f t="shared" si="83"/>
        <v/>
      </c>
      <c r="AF342" s="3" t="e">
        <f t="shared" si="84"/>
        <v>#VALUE!</v>
      </c>
      <c r="AG342" t="e">
        <f t="shared" si="85"/>
        <v>#VALUE!</v>
      </c>
      <c r="AI342" s="2"/>
      <c r="AJ342" t="str">
        <f t="shared" si="86"/>
        <v/>
      </c>
      <c r="AK342" t="e">
        <f t="shared" si="87"/>
        <v>#VALUE!</v>
      </c>
      <c r="AL342" s="3"/>
      <c r="AM342" t="str">
        <f t="shared" si="88"/>
        <v/>
      </c>
      <c r="AN342" s="2" t="str">
        <f t="shared" si="89"/>
        <v/>
      </c>
      <c r="AO342" t="e">
        <f>IF(AF342="","",IF(AF342&lt;Settings!$B$8,"ROMI below target",IF(AND(Settings!$B$16&lt;&gt;"",AE342&gt;Settings!$B$16),"CAC above allowable",IF(AND(Settings!$B$10&lt;&gt;"",AG342&lt;Settings!$B$10),"Low MER","OK"))))</f>
        <v>#VALUE!</v>
      </c>
    </row>
    <row r="343" spans="5:41" x14ac:dyDescent="0.3">
      <c r="E343" s="2"/>
      <c r="F343" s="2"/>
      <c r="G343" s="2"/>
      <c r="H343" t="str">
        <f>IF(D343="","",XLOOKUP(D343,FX!$A$7:$A$100,FX!$C$7:$C$100,1))</f>
        <v/>
      </c>
      <c r="I343" s="2" t="str">
        <f t="shared" si="75"/>
        <v/>
      </c>
      <c r="J343" s="2" t="str">
        <f t="shared" si="76"/>
        <v/>
      </c>
      <c r="K343" s="2" t="str">
        <f t="shared" si="77"/>
        <v/>
      </c>
      <c r="N343" s="3">
        <f t="shared" si="78"/>
        <v>0</v>
      </c>
      <c r="O343" s="2">
        <f t="shared" si="79"/>
        <v>0</v>
      </c>
      <c r="Q343" s="2"/>
      <c r="S343" s="2" t="str">
        <f t="shared" si="80"/>
        <v/>
      </c>
      <c r="T343" s="2" t="str">
        <f t="shared" si="81"/>
        <v/>
      </c>
      <c r="U343" s="3"/>
      <c r="V343" s="3"/>
      <c r="Y343" s="2" t="str">
        <f>IF(T343="","",T343*(1-IF(U343="",Settings!$B$7,U343))*(1-IF(V343="",Settings!$B$6,V343)))</f>
        <v/>
      </c>
      <c r="Z343" s="3"/>
      <c r="AA343" s="3"/>
      <c r="AC343" s="2" t="str">
        <f>IF(Y343="","",Y343*IF(Z343="",Settings!$B$4,Z343) + Y343*IF(AA343="",Settings!$B$5,AA343) + R343*IF(AB343="",Settings!$B$6,AB343))</f>
        <v/>
      </c>
      <c r="AD343" s="2" t="str">
        <f t="shared" si="82"/>
        <v/>
      </c>
      <c r="AE343" s="2" t="str">
        <f t="shared" si="83"/>
        <v/>
      </c>
      <c r="AF343" s="3" t="e">
        <f t="shared" si="84"/>
        <v>#VALUE!</v>
      </c>
      <c r="AG343" t="e">
        <f t="shared" si="85"/>
        <v>#VALUE!</v>
      </c>
      <c r="AI343" s="2"/>
      <c r="AJ343" t="str">
        <f t="shared" si="86"/>
        <v/>
      </c>
      <c r="AK343" t="e">
        <f t="shared" si="87"/>
        <v>#VALUE!</v>
      </c>
      <c r="AL343" s="3"/>
      <c r="AM343" t="str">
        <f t="shared" si="88"/>
        <v/>
      </c>
      <c r="AN343" s="2" t="str">
        <f t="shared" si="89"/>
        <v/>
      </c>
      <c r="AO343" t="e">
        <f>IF(AF343="","",IF(AF343&lt;Settings!$B$8,"ROMI below target",IF(AND(Settings!$B$16&lt;&gt;"",AE343&gt;Settings!$B$16),"CAC above allowable",IF(AND(Settings!$B$10&lt;&gt;"",AG343&lt;Settings!$B$10),"Low MER","OK"))))</f>
        <v>#VALUE!</v>
      </c>
    </row>
    <row r="344" spans="5:41" x14ac:dyDescent="0.3">
      <c r="E344" s="2"/>
      <c r="F344" s="2"/>
      <c r="G344" s="2"/>
      <c r="H344" t="str">
        <f>IF(D344="","",XLOOKUP(D344,FX!$A$7:$A$100,FX!$C$7:$C$100,1))</f>
        <v/>
      </c>
      <c r="I344" s="2" t="str">
        <f t="shared" si="75"/>
        <v/>
      </c>
      <c r="J344" s="2" t="str">
        <f t="shared" si="76"/>
        <v/>
      </c>
      <c r="K344" s="2" t="str">
        <f t="shared" si="77"/>
        <v/>
      </c>
      <c r="N344" s="3">
        <f t="shared" si="78"/>
        <v>0</v>
      </c>
      <c r="O344" s="2">
        <f t="shared" si="79"/>
        <v>0</v>
      </c>
      <c r="Q344" s="2"/>
      <c r="S344" s="2" t="str">
        <f t="shared" si="80"/>
        <v/>
      </c>
      <c r="T344" s="2" t="str">
        <f t="shared" si="81"/>
        <v/>
      </c>
      <c r="U344" s="3"/>
      <c r="V344" s="3"/>
      <c r="Y344" s="2" t="str">
        <f>IF(T344="","",T344*(1-IF(U344="",Settings!$B$7,U344))*(1-IF(V344="",Settings!$B$6,V344)))</f>
        <v/>
      </c>
      <c r="Z344" s="3"/>
      <c r="AA344" s="3"/>
      <c r="AC344" s="2" t="str">
        <f>IF(Y344="","",Y344*IF(Z344="",Settings!$B$4,Z344) + Y344*IF(AA344="",Settings!$B$5,AA344) + R344*IF(AB344="",Settings!$B$6,AB344))</f>
        <v/>
      </c>
      <c r="AD344" s="2" t="str">
        <f t="shared" si="82"/>
        <v/>
      </c>
      <c r="AE344" s="2" t="str">
        <f t="shared" si="83"/>
        <v/>
      </c>
      <c r="AF344" s="3" t="e">
        <f t="shared" si="84"/>
        <v>#VALUE!</v>
      </c>
      <c r="AG344" t="e">
        <f t="shared" si="85"/>
        <v>#VALUE!</v>
      </c>
      <c r="AI344" s="2"/>
      <c r="AJ344" t="str">
        <f t="shared" si="86"/>
        <v/>
      </c>
      <c r="AK344" t="e">
        <f t="shared" si="87"/>
        <v>#VALUE!</v>
      </c>
      <c r="AL344" s="3"/>
      <c r="AM344" t="str">
        <f t="shared" si="88"/>
        <v/>
      </c>
      <c r="AN344" s="2" t="str">
        <f t="shared" si="89"/>
        <v/>
      </c>
      <c r="AO344" t="e">
        <f>IF(AF344="","",IF(AF344&lt;Settings!$B$8,"ROMI below target",IF(AND(Settings!$B$16&lt;&gt;"",AE344&gt;Settings!$B$16),"CAC above allowable",IF(AND(Settings!$B$10&lt;&gt;"",AG344&lt;Settings!$B$10),"Low MER","OK"))))</f>
        <v>#VALUE!</v>
      </c>
    </row>
    <row r="345" spans="5:41" x14ac:dyDescent="0.3">
      <c r="E345" s="2"/>
      <c r="F345" s="2"/>
      <c r="G345" s="2"/>
      <c r="H345" t="str">
        <f>IF(D345="","",XLOOKUP(D345,FX!$A$7:$A$100,FX!$C$7:$C$100,1))</f>
        <v/>
      </c>
      <c r="I345" s="2" t="str">
        <f t="shared" si="75"/>
        <v/>
      </c>
      <c r="J345" s="2" t="str">
        <f t="shared" si="76"/>
        <v/>
      </c>
      <c r="K345" s="2" t="str">
        <f t="shared" si="77"/>
        <v/>
      </c>
      <c r="N345" s="3">
        <f t="shared" si="78"/>
        <v>0</v>
      </c>
      <c r="O345" s="2">
        <f t="shared" si="79"/>
        <v>0</v>
      </c>
      <c r="Q345" s="2"/>
      <c r="S345" s="2" t="str">
        <f t="shared" si="80"/>
        <v/>
      </c>
      <c r="T345" s="2" t="str">
        <f t="shared" si="81"/>
        <v/>
      </c>
      <c r="U345" s="3"/>
      <c r="V345" s="3"/>
      <c r="Y345" s="2" t="str">
        <f>IF(T345="","",T345*(1-IF(U345="",Settings!$B$7,U345))*(1-IF(V345="",Settings!$B$6,V345)))</f>
        <v/>
      </c>
      <c r="Z345" s="3"/>
      <c r="AA345" s="3"/>
      <c r="AC345" s="2" t="str">
        <f>IF(Y345="","",Y345*IF(Z345="",Settings!$B$4,Z345) + Y345*IF(AA345="",Settings!$B$5,AA345) + R345*IF(AB345="",Settings!$B$6,AB345))</f>
        <v/>
      </c>
      <c r="AD345" s="2" t="str">
        <f t="shared" si="82"/>
        <v/>
      </c>
      <c r="AE345" s="2" t="str">
        <f t="shared" si="83"/>
        <v/>
      </c>
      <c r="AF345" s="3" t="e">
        <f t="shared" si="84"/>
        <v>#VALUE!</v>
      </c>
      <c r="AG345" t="e">
        <f t="shared" si="85"/>
        <v>#VALUE!</v>
      </c>
      <c r="AI345" s="2"/>
      <c r="AJ345" t="str">
        <f t="shared" si="86"/>
        <v/>
      </c>
      <c r="AK345" t="e">
        <f t="shared" si="87"/>
        <v>#VALUE!</v>
      </c>
      <c r="AL345" s="3"/>
      <c r="AM345" t="str">
        <f t="shared" si="88"/>
        <v/>
      </c>
      <c r="AN345" s="2" t="str">
        <f t="shared" si="89"/>
        <v/>
      </c>
      <c r="AO345" t="e">
        <f>IF(AF345="","",IF(AF345&lt;Settings!$B$8,"ROMI below target",IF(AND(Settings!$B$16&lt;&gt;"",AE345&gt;Settings!$B$16),"CAC above allowable",IF(AND(Settings!$B$10&lt;&gt;"",AG345&lt;Settings!$B$10),"Low MER","OK"))))</f>
        <v>#VALUE!</v>
      </c>
    </row>
    <row r="346" spans="5:41" x14ac:dyDescent="0.3">
      <c r="E346" s="2"/>
      <c r="F346" s="2"/>
      <c r="G346" s="2"/>
      <c r="H346" t="str">
        <f>IF(D346="","",XLOOKUP(D346,FX!$A$7:$A$100,FX!$C$7:$C$100,1))</f>
        <v/>
      </c>
      <c r="I346" s="2" t="str">
        <f t="shared" si="75"/>
        <v/>
      </c>
      <c r="J346" s="2" t="str">
        <f t="shared" si="76"/>
        <v/>
      </c>
      <c r="K346" s="2" t="str">
        <f t="shared" si="77"/>
        <v/>
      </c>
      <c r="N346" s="3">
        <f t="shared" si="78"/>
        <v>0</v>
      </c>
      <c r="O346" s="2">
        <f t="shared" si="79"/>
        <v>0</v>
      </c>
      <c r="Q346" s="2"/>
      <c r="S346" s="2" t="str">
        <f t="shared" si="80"/>
        <v/>
      </c>
      <c r="T346" s="2" t="str">
        <f t="shared" si="81"/>
        <v/>
      </c>
      <c r="U346" s="3"/>
      <c r="V346" s="3"/>
      <c r="Y346" s="2" t="str">
        <f>IF(T346="","",T346*(1-IF(U346="",Settings!$B$7,U346))*(1-IF(V346="",Settings!$B$6,V346)))</f>
        <v/>
      </c>
      <c r="Z346" s="3"/>
      <c r="AA346" s="3"/>
      <c r="AC346" s="2" t="str">
        <f>IF(Y346="","",Y346*IF(Z346="",Settings!$B$4,Z346) + Y346*IF(AA346="",Settings!$B$5,AA346) + R346*IF(AB346="",Settings!$B$6,AB346))</f>
        <v/>
      </c>
      <c r="AD346" s="2" t="str">
        <f t="shared" si="82"/>
        <v/>
      </c>
      <c r="AE346" s="2" t="str">
        <f t="shared" si="83"/>
        <v/>
      </c>
      <c r="AF346" s="3" t="e">
        <f t="shared" si="84"/>
        <v>#VALUE!</v>
      </c>
      <c r="AG346" t="e">
        <f t="shared" si="85"/>
        <v>#VALUE!</v>
      </c>
      <c r="AI346" s="2"/>
      <c r="AJ346" t="str">
        <f t="shared" si="86"/>
        <v/>
      </c>
      <c r="AK346" t="e">
        <f t="shared" si="87"/>
        <v>#VALUE!</v>
      </c>
      <c r="AL346" s="3"/>
      <c r="AM346" t="str">
        <f t="shared" si="88"/>
        <v/>
      </c>
      <c r="AN346" s="2" t="str">
        <f t="shared" si="89"/>
        <v/>
      </c>
      <c r="AO346" t="e">
        <f>IF(AF346="","",IF(AF346&lt;Settings!$B$8,"ROMI below target",IF(AND(Settings!$B$16&lt;&gt;"",AE346&gt;Settings!$B$16),"CAC above allowable",IF(AND(Settings!$B$10&lt;&gt;"",AG346&lt;Settings!$B$10),"Low MER","OK"))))</f>
        <v>#VALUE!</v>
      </c>
    </row>
    <row r="347" spans="5:41" x14ac:dyDescent="0.3">
      <c r="E347" s="2"/>
      <c r="F347" s="2"/>
      <c r="G347" s="2"/>
      <c r="H347" t="str">
        <f>IF(D347="","",XLOOKUP(D347,FX!$A$7:$A$100,FX!$C$7:$C$100,1))</f>
        <v/>
      </c>
      <c r="I347" s="2" t="str">
        <f t="shared" si="75"/>
        <v/>
      </c>
      <c r="J347" s="2" t="str">
        <f t="shared" si="76"/>
        <v/>
      </c>
      <c r="K347" s="2" t="str">
        <f t="shared" si="77"/>
        <v/>
      </c>
      <c r="N347" s="3">
        <f t="shared" si="78"/>
        <v>0</v>
      </c>
      <c r="O347" s="2">
        <f t="shared" si="79"/>
        <v>0</v>
      </c>
      <c r="Q347" s="2"/>
      <c r="S347" s="2" t="str">
        <f t="shared" si="80"/>
        <v/>
      </c>
      <c r="T347" s="2" t="str">
        <f t="shared" si="81"/>
        <v/>
      </c>
      <c r="U347" s="3"/>
      <c r="V347" s="3"/>
      <c r="Y347" s="2" t="str">
        <f>IF(T347="","",T347*(1-IF(U347="",Settings!$B$7,U347))*(1-IF(V347="",Settings!$B$6,V347)))</f>
        <v/>
      </c>
      <c r="Z347" s="3"/>
      <c r="AA347" s="3"/>
      <c r="AC347" s="2" t="str">
        <f>IF(Y347="","",Y347*IF(Z347="",Settings!$B$4,Z347) + Y347*IF(AA347="",Settings!$B$5,AA347) + R347*IF(AB347="",Settings!$B$6,AB347))</f>
        <v/>
      </c>
      <c r="AD347" s="2" t="str">
        <f t="shared" si="82"/>
        <v/>
      </c>
      <c r="AE347" s="2" t="str">
        <f t="shared" si="83"/>
        <v/>
      </c>
      <c r="AF347" s="3" t="e">
        <f t="shared" si="84"/>
        <v>#VALUE!</v>
      </c>
      <c r="AG347" t="e">
        <f t="shared" si="85"/>
        <v>#VALUE!</v>
      </c>
      <c r="AI347" s="2"/>
      <c r="AJ347" t="str">
        <f t="shared" si="86"/>
        <v/>
      </c>
      <c r="AK347" t="e">
        <f t="shared" si="87"/>
        <v>#VALUE!</v>
      </c>
      <c r="AL347" s="3"/>
      <c r="AM347" t="str">
        <f t="shared" si="88"/>
        <v/>
      </c>
      <c r="AN347" s="2" t="str">
        <f t="shared" si="89"/>
        <v/>
      </c>
      <c r="AO347" t="e">
        <f>IF(AF347="","",IF(AF347&lt;Settings!$B$8,"ROMI below target",IF(AND(Settings!$B$16&lt;&gt;"",AE347&gt;Settings!$B$16),"CAC above allowable",IF(AND(Settings!$B$10&lt;&gt;"",AG347&lt;Settings!$B$10),"Low MER","OK"))))</f>
        <v>#VALUE!</v>
      </c>
    </row>
    <row r="348" spans="5:41" x14ac:dyDescent="0.3">
      <c r="E348" s="2"/>
      <c r="F348" s="2"/>
      <c r="G348" s="2"/>
      <c r="H348" t="str">
        <f>IF(D348="","",XLOOKUP(D348,FX!$A$7:$A$100,FX!$C$7:$C$100,1))</f>
        <v/>
      </c>
      <c r="I348" s="2" t="str">
        <f t="shared" si="75"/>
        <v/>
      </c>
      <c r="J348" s="2" t="str">
        <f t="shared" si="76"/>
        <v/>
      </c>
      <c r="K348" s="2" t="str">
        <f t="shared" si="77"/>
        <v/>
      </c>
      <c r="N348" s="3">
        <f t="shared" si="78"/>
        <v>0</v>
      </c>
      <c r="O348" s="2">
        <f t="shared" si="79"/>
        <v>0</v>
      </c>
      <c r="Q348" s="2"/>
      <c r="S348" s="2" t="str">
        <f t="shared" si="80"/>
        <v/>
      </c>
      <c r="T348" s="2" t="str">
        <f t="shared" si="81"/>
        <v/>
      </c>
      <c r="U348" s="3"/>
      <c r="V348" s="3"/>
      <c r="Y348" s="2" t="str">
        <f>IF(T348="","",T348*(1-IF(U348="",Settings!$B$7,U348))*(1-IF(V348="",Settings!$B$6,V348)))</f>
        <v/>
      </c>
      <c r="Z348" s="3"/>
      <c r="AA348" s="3"/>
      <c r="AC348" s="2" t="str">
        <f>IF(Y348="","",Y348*IF(Z348="",Settings!$B$4,Z348) + Y348*IF(AA348="",Settings!$B$5,AA348) + R348*IF(AB348="",Settings!$B$6,AB348))</f>
        <v/>
      </c>
      <c r="AD348" s="2" t="str">
        <f t="shared" si="82"/>
        <v/>
      </c>
      <c r="AE348" s="2" t="str">
        <f t="shared" si="83"/>
        <v/>
      </c>
      <c r="AF348" s="3" t="e">
        <f t="shared" si="84"/>
        <v>#VALUE!</v>
      </c>
      <c r="AG348" t="e">
        <f t="shared" si="85"/>
        <v>#VALUE!</v>
      </c>
      <c r="AI348" s="2"/>
      <c r="AJ348" t="str">
        <f t="shared" si="86"/>
        <v/>
      </c>
      <c r="AK348" t="e">
        <f t="shared" si="87"/>
        <v>#VALUE!</v>
      </c>
      <c r="AL348" s="3"/>
      <c r="AM348" t="str">
        <f t="shared" si="88"/>
        <v/>
      </c>
      <c r="AN348" s="2" t="str">
        <f t="shared" si="89"/>
        <v/>
      </c>
      <c r="AO348" t="e">
        <f>IF(AF348="","",IF(AF348&lt;Settings!$B$8,"ROMI below target",IF(AND(Settings!$B$16&lt;&gt;"",AE348&gt;Settings!$B$16),"CAC above allowable",IF(AND(Settings!$B$10&lt;&gt;"",AG348&lt;Settings!$B$10),"Low MER","OK"))))</f>
        <v>#VALUE!</v>
      </c>
    </row>
    <row r="349" spans="5:41" x14ac:dyDescent="0.3">
      <c r="E349" s="2"/>
      <c r="F349" s="2"/>
      <c r="G349" s="2"/>
      <c r="H349" t="str">
        <f>IF(D349="","",XLOOKUP(D349,FX!$A$7:$A$100,FX!$C$7:$C$100,1))</f>
        <v/>
      </c>
      <c r="I349" s="2" t="str">
        <f t="shared" si="75"/>
        <v/>
      </c>
      <c r="J349" s="2" t="str">
        <f t="shared" si="76"/>
        <v/>
      </c>
      <c r="K349" s="2" t="str">
        <f t="shared" si="77"/>
        <v/>
      </c>
      <c r="N349" s="3">
        <f t="shared" si="78"/>
        <v>0</v>
      </c>
      <c r="O349" s="2">
        <f t="shared" si="79"/>
        <v>0</v>
      </c>
      <c r="Q349" s="2"/>
      <c r="S349" s="2" t="str">
        <f t="shared" si="80"/>
        <v/>
      </c>
      <c r="T349" s="2" t="str">
        <f t="shared" si="81"/>
        <v/>
      </c>
      <c r="U349" s="3"/>
      <c r="V349" s="3"/>
      <c r="Y349" s="2" t="str">
        <f>IF(T349="","",T349*(1-IF(U349="",Settings!$B$7,U349))*(1-IF(V349="",Settings!$B$6,V349)))</f>
        <v/>
      </c>
      <c r="Z349" s="3"/>
      <c r="AA349" s="3"/>
      <c r="AC349" s="2" t="str">
        <f>IF(Y349="","",Y349*IF(Z349="",Settings!$B$4,Z349) + Y349*IF(AA349="",Settings!$B$5,AA349) + R349*IF(AB349="",Settings!$B$6,AB349))</f>
        <v/>
      </c>
      <c r="AD349" s="2" t="str">
        <f t="shared" si="82"/>
        <v/>
      </c>
      <c r="AE349" s="2" t="str">
        <f t="shared" si="83"/>
        <v/>
      </c>
      <c r="AF349" s="3" t="e">
        <f t="shared" si="84"/>
        <v>#VALUE!</v>
      </c>
      <c r="AG349" t="e">
        <f t="shared" si="85"/>
        <v>#VALUE!</v>
      </c>
      <c r="AI349" s="2"/>
      <c r="AJ349" t="str">
        <f t="shared" si="86"/>
        <v/>
      </c>
      <c r="AK349" t="e">
        <f t="shared" si="87"/>
        <v>#VALUE!</v>
      </c>
      <c r="AL349" s="3"/>
      <c r="AM349" t="str">
        <f t="shared" si="88"/>
        <v/>
      </c>
      <c r="AN349" s="2" t="str">
        <f t="shared" si="89"/>
        <v/>
      </c>
      <c r="AO349" t="e">
        <f>IF(AF349="","",IF(AF349&lt;Settings!$B$8,"ROMI below target",IF(AND(Settings!$B$16&lt;&gt;"",AE349&gt;Settings!$B$16),"CAC above allowable",IF(AND(Settings!$B$10&lt;&gt;"",AG349&lt;Settings!$B$10),"Low MER","OK"))))</f>
        <v>#VALUE!</v>
      </c>
    </row>
    <row r="350" spans="5:41" x14ac:dyDescent="0.3">
      <c r="E350" s="2"/>
      <c r="F350" s="2"/>
      <c r="G350" s="2"/>
      <c r="H350" t="str">
        <f>IF(D350="","",XLOOKUP(D350,FX!$A$7:$A$100,FX!$C$7:$C$100,1))</f>
        <v/>
      </c>
      <c r="I350" s="2" t="str">
        <f t="shared" si="75"/>
        <v/>
      </c>
      <c r="J350" s="2" t="str">
        <f t="shared" si="76"/>
        <v/>
      </c>
      <c r="K350" s="2" t="str">
        <f t="shared" si="77"/>
        <v/>
      </c>
      <c r="N350" s="3">
        <f t="shared" si="78"/>
        <v>0</v>
      </c>
      <c r="O350" s="2">
        <f t="shared" si="79"/>
        <v>0</v>
      </c>
      <c r="Q350" s="2"/>
      <c r="S350" s="2" t="str">
        <f t="shared" si="80"/>
        <v/>
      </c>
      <c r="T350" s="2" t="str">
        <f t="shared" si="81"/>
        <v/>
      </c>
      <c r="U350" s="3"/>
      <c r="V350" s="3"/>
      <c r="Y350" s="2" t="str">
        <f>IF(T350="","",T350*(1-IF(U350="",Settings!$B$7,U350))*(1-IF(V350="",Settings!$B$6,V350)))</f>
        <v/>
      </c>
      <c r="Z350" s="3"/>
      <c r="AA350" s="3"/>
      <c r="AC350" s="2" t="str">
        <f>IF(Y350="","",Y350*IF(Z350="",Settings!$B$4,Z350) + Y350*IF(AA350="",Settings!$B$5,AA350) + R350*IF(AB350="",Settings!$B$6,AB350))</f>
        <v/>
      </c>
      <c r="AD350" s="2" t="str">
        <f t="shared" si="82"/>
        <v/>
      </c>
      <c r="AE350" s="2" t="str">
        <f t="shared" si="83"/>
        <v/>
      </c>
      <c r="AF350" s="3" t="e">
        <f t="shared" si="84"/>
        <v>#VALUE!</v>
      </c>
      <c r="AG350" t="e">
        <f t="shared" si="85"/>
        <v>#VALUE!</v>
      </c>
      <c r="AI350" s="2"/>
      <c r="AJ350" t="str">
        <f t="shared" si="86"/>
        <v/>
      </c>
      <c r="AK350" t="e">
        <f t="shared" si="87"/>
        <v>#VALUE!</v>
      </c>
      <c r="AL350" s="3"/>
      <c r="AM350" t="str">
        <f t="shared" si="88"/>
        <v/>
      </c>
      <c r="AN350" s="2" t="str">
        <f t="shared" si="89"/>
        <v/>
      </c>
      <c r="AO350" t="e">
        <f>IF(AF350="","",IF(AF350&lt;Settings!$B$8,"ROMI below target",IF(AND(Settings!$B$16&lt;&gt;"",AE350&gt;Settings!$B$16),"CAC above allowable",IF(AND(Settings!$B$10&lt;&gt;"",AG350&lt;Settings!$B$10),"Low MER","OK"))))</f>
        <v>#VALUE!</v>
      </c>
    </row>
    <row r="351" spans="5:41" x14ac:dyDescent="0.3">
      <c r="E351" s="2"/>
      <c r="F351" s="2"/>
      <c r="G351" s="2"/>
      <c r="H351" t="str">
        <f>IF(D351="","",XLOOKUP(D351,FX!$A$7:$A$100,FX!$C$7:$C$100,1))</f>
        <v/>
      </c>
      <c r="I351" s="2" t="str">
        <f t="shared" si="75"/>
        <v/>
      </c>
      <c r="J351" s="2" t="str">
        <f t="shared" si="76"/>
        <v/>
      </c>
      <c r="K351" s="2" t="str">
        <f t="shared" si="77"/>
        <v/>
      </c>
      <c r="N351" s="3">
        <f t="shared" si="78"/>
        <v>0</v>
      </c>
      <c r="O351" s="2">
        <f t="shared" si="79"/>
        <v>0</v>
      </c>
      <c r="Q351" s="2"/>
      <c r="S351" s="2" t="str">
        <f t="shared" si="80"/>
        <v/>
      </c>
      <c r="T351" s="2" t="str">
        <f t="shared" si="81"/>
        <v/>
      </c>
      <c r="U351" s="3"/>
      <c r="V351" s="3"/>
      <c r="Y351" s="2" t="str">
        <f>IF(T351="","",T351*(1-IF(U351="",Settings!$B$7,U351))*(1-IF(V351="",Settings!$B$6,V351)))</f>
        <v/>
      </c>
      <c r="Z351" s="3"/>
      <c r="AA351" s="3"/>
      <c r="AC351" s="2" t="str">
        <f>IF(Y351="","",Y351*IF(Z351="",Settings!$B$4,Z351) + Y351*IF(AA351="",Settings!$B$5,AA351) + R351*IF(AB351="",Settings!$B$6,AB351))</f>
        <v/>
      </c>
      <c r="AD351" s="2" t="str">
        <f t="shared" si="82"/>
        <v/>
      </c>
      <c r="AE351" s="2" t="str">
        <f t="shared" si="83"/>
        <v/>
      </c>
      <c r="AF351" s="3" t="e">
        <f t="shared" si="84"/>
        <v>#VALUE!</v>
      </c>
      <c r="AG351" t="e">
        <f t="shared" si="85"/>
        <v>#VALUE!</v>
      </c>
      <c r="AI351" s="2"/>
      <c r="AJ351" t="str">
        <f t="shared" si="86"/>
        <v/>
      </c>
      <c r="AK351" t="e">
        <f t="shared" si="87"/>
        <v>#VALUE!</v>
      </c>
      <c r="AL351" s="3"/>
      <c r="AM351" t="str">
        <f t="shared" si="88"/>
        <v/>
      </c>
      <c r="AN351" s="2" t="str">
        <f t="shared" si="89"/>
        <v/>
      </c>
      <c r="AO351" t="e">
        <f>IF(AF351="","",IF(AF351&lt;Settings!$B$8,"ROMI below target",IF(AND(Settings!$B$16&lt;&gt;"",AE351&gt;Settings!$B$16),"CAC above allowable",IF(AND(Settings!$B$10&lt;&gt;"",AG351&lt;Settings!$B$10),"Low MER","OK"))))</f>
        <v>#VALUE!</v>
      </c>
    </row>
    <row r="352" spans="5:41" x14ac:dyDescent="0.3">
      <c r="E352" s="2"/>
      <c r="F352" s="2"/>
      <c r="G352" s="2"/>
      <c r="H352" t="str">
        <f>IF(D352="","",XLOOKUP(D352,FX!$A$7:$A$100,FX!$C$7:$C$100,1))</f>
        <v/>
      </c>
      <c r="I352" s="2" t="str">
        <f t="shared" si="75"/>
        <v/>
      </c>
      <c r="J352" s="2" t="str">
        <f t="shared" si="76"/>
        <v/>
      </c>
      <c r="K352" s="2" t="str">
        <f t="shared" si="77"/>
        <v/>
      </c>
      <c r="N352" s="3">
        <f t="shared" si="78"/>
        <v>0</v>
      </c>
      <c r="O352" s="2">
        <f t="shared" si="79"/>
        <v>0</v>
      </c>
      <c r="Q352" s="2"/>
      <c r="S352" s="2" t="str">
        <f t="shared" si="80"/>
        <v/>
      </c>
      <c r="T352" s="2" t="str">
        <f t="shared" si="81"/>
        <v/>
      </c>
      <c r="U352" s="3"/>
      <c r="V352" s="3"/>
      <c r="Y352" s="2" t="str">
        <f>IF(T352="","",T352*(1-IF(U352="",Settings!$B$7,U352))*(1-IF(V352="",Settings!$B$6,V352)))</f>
        <v/>
      </c>
      <c r="Z352" s="3"/>
      <c r="AA352" s="3"/>
      <c r="AC352" s="2" t="str">
        <f>IF(Y352="","",Y352*IF(Z352="",Settings!$B$4,Z352) + Y352*IF(AA352="",Settings!$B$5,AA352) + R352*IF(AB352="",Settings!$B$6,AB352))</f>
        <v/>
      </c>
      <c r="AD352" s="2" t="str">
        <f t="shared" si="82"/>
        <v/>
      </c>
      <c r="AE352" s="2" t="str">
        <f t="shared" si="83"/>
        <v/>
      </c>
      <c r="AF352" s="3" t="e">
        <f t="shared" si="84"/>
        <v>#VALUE!</v>
      </c>
      <c r="AG352" t="e">
        <f t="shared" si="85"/>
        <v>#VALUE!</v>
      </c>
      <c r="AI352" s="2"/>
      <c r="AJ352" t="str">
        <f t="shared" si="86"/>
        <v/>
      </c>
      <c r="AK352" t="e">
        <f t="shared" si="87"/>
        <v>#VALUE!</v>
      </c>
      <c r="AL352" s="3"/>
      <c r="AM352" t="str">
        <f t="shared" si="88"/>
        <v/>
      </c>
      <c r="AN352" s="2" t="str">
        <f t="shared" si="89"/>
        <v/>
      </c>
      <c r="AO352" t="e">
        <f>IF(AF352="","",IF(AF352&lt;Settings!$B$8,"ROMI below target",IF(AND(Settings!$B$16&lt;&gt;"",AE352&gt;Settings!$B$16),"CAC above allowable",IF(AND(Settings!$B$10&lt;&gt;"",AG352&lt;Settings!$B$10),"Low MER","OK"))))</f>
        <v>#VALUE!</v>
      </c>
    </row>
    <row r="353" spans="5:41" x14ac:dyDescent="0.3">
      <c r="E353" s="2"/>
      <c r="F353" s="2"/>
      <c r="G353" s="2"/>
      <c r="H353" t="str">
        <f>IF(D353="","",XLOOKUP(D353,FX!$A$7:$A$100,FX!$C$7:$C$100,1))</f>
        <v/>
      </c>
      <c r="I353" s="2" t="str">
        <f t="shared" si="75"/>
        <v/>
      </c>
      <c r="J353" s="2" t="str">
        <f t="shared" si="76"/>
        <v/>
      </c>
      <c r="K353" s="2" t="str">
        <f t="shared" si="77"/>
        <v/>
      </c>
      <c r="N353" s="3">
        <f t="shared" si="78"/>
        <v>0</v>
      </c>
      <c r="O353" s="2">
        <f t="shared" si="79"/>
        <v>0</v>
      </c>
      <c r="Q353" s="2"/>
      <c r="S353" s="2" t="str">
        <f t="shared" si="80"/>
        <v/>
      </c>
      <c r="T353" s="2" t="str">
        <f t="shared" si="81"/>
        <v/>
      </c>
      <c r="U353" s="3"/>
      <c r="V353" s="3"/>
      <c r="Y353" s="2" t="str">
        <f>IF(T353="","",T353*(1-IF(U353="",Settings!$B$7,U353))*(1-IF(V353="",Settings!$B$6,V353)))</f>
        <v/>
      </c>
      <c r="Z353" s="3"/>
      <c r="AA353" s="3"/>
      <c r="AC353" s="2" t="str">
        <f>IF(Y353="","",Y353*IF(Z353="",Settings!$B$4,Z353) + Y353*IF(AA353="",Settings!$B$5,AA353) + R353*IF(AB353="",Settings!$B$6,AB353))</f>
        <v/>
      </c>
      <c r="AD353" s="2" t="str">
        <f t="shared" si="82"/>
        <v/>
      </c>
      <c r="AE353" s="2" t="str">
        <f t="shared" si="83"/>
        <v/>
      </c>
      <c r="AF353" s="3" t="e">
        <f t="shared" si="84"/>
        <v>#VALUE!</v>
      </c>
      <c r="AG353" t="e">
        <f t="shared" si="85"/>
        <v>#VALUE!</v>
      </c>
      <c r="AI353" s="2"/>
      <c r="AJ353" t="str">
        <f t="shared" si="86"/>
        <v/>
      </c>
      <c r="AK353" t="e">
        <f t="shared" si="87"/>
        <v>#VALUE!</v>
      </c>
      <c r="AL353" s="3"/>
      <c r="AM353" t="str">
        <f t="shared" si="88"/>
        <v/>
      </c>
      <c r="AN353" s="2" t="str">
        <f t="shared" si="89"/>
        <v/>
      </c>
      <c r="AO353" t="e">
        <f>IF(AF353="","",IF(AF353&lt;Settings!$B$8,"ROMI below target",IF(AND(Settings!$B$16&lt;&gt;"",AE353&gt;Settings!$B$16),"CAC above allowable",IF(AND(Settings!$B$10&lt;&gt;"",AG353&lt;Settings!$B$10),"Low MER","OK"))))</f>
        <v>#VALUE!</v>
      </c>
    </row>
    <row r="354" spans="5:41" x14ac:dyDescent="0.3">
      <c r="E354" s="2"/>
      <c r="F354" s="2"/>
      <c r="G354" s="2"/>
      <c r="H354" t="str">
        <f>IF(D354="","",XLOOKUP(D354,FX!$A$7:$A$100,FX!$C$7:$C$100,1))</f>
        <v/>
      </c>
      <c r="I354" s="2" t="str">
        <f t="shared" si="75"/>
        <v/>
      </c>
      <c r="J354" s="2" t="str">
        <f t="shared" si="76"/>
        <v/>
      </c>
      <c r="K354" s="2" t="str">
        <f t="shared" si="77"/>
        <v/>
      </c>
      <c r="N354" s="3">
        <f t="shared" si="78"/>
        <v>0</v>
      </c>
      <c r="O354" s="2">
        <f t="shared" si="79"/>
        <v>0</v>
      </c>
      <c r="Q354" s="2"/>
      <c r="S354" s="2" t="str">
        <f t="shared" si="80"/>
        <v/>
      </c>
      <c r="T354" s="2" t="str">
        <f t="shared" si="81"/>
        <v/>
      </c>
      <c r="U354" s="3"/>
      <c r="V354" s="3"/>
      <c r="Y354" s="2" t="str">
        <f>IF(T354="","",T354*(1-IF(U354="",Settings!$B$7,U354))*(1-IF(V354="",Settings!$B$6,V354)))</f>
        <v/>
      </c>
      <c r="Z354" s="3"/>
      <c r="AA354" s="3"/>
      <c r="AC354" s="2" t="str">
        <f>IF(Y354="","",Y354*IF(Z354="",Settings!$B$4,Z354) + Y354*IF(AA354="",Settings!$B$5,AA354) + R354*IF(AB354="",Settings!$B$6,AB354))</f>
        <v/>
      </c>
      <c r="AD354" s="2" t="str">
        <f t="shared" si="82"/>
        <v/>
      </c>
      <c r="AE354" s="2" t="str">
        <f t="shared" si="83"/>
        <v/>
      </c>
      <c r="AF354" s="3" t="e">
        <f t="shared" si="84"/>
        <v>#VALUE!</v>
      </c>
      <c r="AG354" t="e">
        <f t="shared" si="85"/>
        <v>#VALUE!</v>
      </c>
      <c r="AI354" s="2"/>
      <c r="AJ354" t="str">
        <f t="shared" si="86"/>
        <v/>
      </c>
      <c r="AK354" t="e">
        <f t="shared" si="87"/>
        <v>#VALUE!</v>
      </c>
      <c r="AL354" s="3"/>
      <c r="AM354" t="str">
        <f t="shared" si="88"/>
        <v/>
      </c>
      <c r="AN354" s="2" t="str">
        <f t="shared" si="89"/>
        <v/>
      </c>
      <c r="AO354" t="e">
        <f>IF(AF354="","",IF(AF354&lt;Settings!$B$8,"ROMI below target",IF(AND(Settings!$B$16&lt;&gt;"",AE354&gt;Settings!$B$16),"CAC above allowable",IF(AND(Settings!$B$10&lt;&gt;"",AG354&lt;Settings!$B$10),"Low MER","OK"))))</f>
        <v>#VALUE!</v>
      </c>
    </row>
    <row r="355" spans="5:41" x14ac:dyDescent="0.3">
      <c r="E355" s="2"/>
      <c r="F355" s="2"/>
      <c r="G355" s="2"/>
      <c r="H355" t="str">
        <f>IF(D355="","",XLOOKUP(D355,FX!$A$7:$A$100,FX!$C$7:$C$100,1))</f>
        <v/>
      </c>
      <c r="I355" s="2" t="str">
        <f t="shared" si="75"/>
        <v/>
      </c>
      <c r="J355" s="2" t="str">
        <f t="shared" si="76"/>
        <v/>
      </c>
      <c r="K355" s="2" t="str">
        <f t="shared" si="77"/>
        <v/>
      </c>
      <c r="N355" s="3">
        <f t="shared" si="78"/>
        <v>0</v>
      </c>
      <c r="O355" s="2">
        <f t="shared" si="79"/>
        <v>0</v>
      </c>
      <c r="Q355" s="2"/>
      <c r="S355" s="2" t="str">
        <f t="shared" si="80"/>
        <v/>
      </c>
      <c r="T355" s="2" t="str">
        <f t="shared" si="81"/>
        <v/>
      </c>
      <c r="U355" s="3"/>
      <c r="V355" s="3"/>
      <c r="Y355" s="2" t="str">
        <f>IF(T355="","",T355*(1-IF(U355="",Settings!$B$7,U355))*(1-IF(V355="",Settings!$B$6,V355)))</f>
        <v/>
      </c>
      <c r="Z355" s="3"/>
      <c r="AA355" s="3"/>
      <c r="AC355" s="2" t="str">
        <f>IF(Y355="","",Y355*IF(Z355="",Settings!$B$4,Z355) + Y355*IF(AA355="",Settings!$B$5,AA355) + R355*IF(AB355="",Settings!$B$6,AB355))</f>
        <v/>
      </c>
      <c r="AD355" s="2" t="str">
        <f t="shared" si="82"/>
        <v/>
      </c>
      <c r="AE355" s="2" t="str">
        <f t="shared" si="83"/>
        <v/>
      </c>
      <c r="AF355" s="3" t="e">
        <f t="shared" si="84"/>
        <v>#VALUE!</v>
      </c>
      <c r="AG355" t="e">
        <f t="shared" si="85"/>
        <v>#VALUE!</v>
      </c>
      <c r="AI355" s="2"/>
      <c r="AJ355" t="str">
        <f t="shared" si="86"/>
        <v/>
      </c>
      <c r="AK355" t="e">
        <f t="shared" si="87"/>
        <v>#VALUE!</v>
      </c>
      <c r="AL355" s="3"/>
      <c r="AM355" t="str">
        <f t="shared" si="88"/>
        <v/>
      </c>
      <c r="AN355" s="2" t="str">
        <f t="shared" si="89"/>
        <v/>
      </c>
      <c r="AO355" t="e">
        <f>IF(AF355="","",IF(AF355&lt;Settings!$B$8,"ROMI below target",IF(AND(Settings!$B$16&lt;&gt;"",AE355&gt;Settings!$B$16),"CAC above allowable",IF(AND(Settings!$B$10&lt;&gt;"",AG355&lt;Settings!$B$10),"Low MER","OK"))))</f>
        <v>#VALUE!</v>
      </c>
    </row>
    <row r="356" spans="5:41" x14ac:dyDescent="0.3">
      <c r="E356" s="2"/>
      <c r="F356" s="2"/>
      <c r="G356" s="2"/>
      <c r="H356" t="str">
        <f>IF(D356="","",XLOOKUP(D356,FX!$A$7:$A$100,FX!$C$7:$C$100,1))</f>
        <v/>
      </c>
      <c r="I356" s="2" t="str">
        <f t="shared" si="75"/>
        <v/>
      </c>
      <c r="J356" s="2" t="str">
        <f t="shared" si="76"/>
        <v/>
      </c>
      <c r="K356" s="2" t="str">
        <f t="shared" si="77"/>
        <v/>
      </c>
      <c r="N356" s="3">
        <f t="shared" si="78"/>
        <v>0</v>
      </c>
      <c r="O356" s="2">
        <f t="shared" si="79"/>
        <v>0</v>
      </c>
      <c r="Q356" s="2"/>
      <c r="S356" s="2" t="str">
        <f t="shared" si="80"/>
        <v/>
      </c>
      <c r="T356" s="2" t="str">
        <f t="shared" si="81"/>
        <v/>
      </c>
      <c r="U356" s="3"/>
      <c r="V356" s="3"/>
      <c r="Y356" s="2" t="str">
        <f>IF(T356="","",T356*(1-IF(U356="",Settings!$B$7,U356))*(1-IF(V356="",Settings!$B$6,V356)))</f>
        <v/>
      </c>
      <c r="Z356" s="3"/>
      <c r="AA356" s="3"/>
      <c r="AC356" s="2" t="str">
        <f>IF(Y356="","",Y356*IF(Z356="",Settings!$B$4,Z356) + Y356*IF(AA356="",Settings!$B$5,AA356) + R356*IF(AB356="",Settings!$B$6,AB356))</f>
        <v/>
      </c>
      <c r="AD356" s="2" t="str">
        <f t="shared" si="82"/>
        <v/>
      </c>
      <c r="AE356" s="2" t="str">
        <f t="shared" si="83"/>
        <v/>
      </c>
      <c r="AF356" s="3" t="e">
        <f t="shared" si="84"/>
        <v>#VALUE!</v>
      </c>
      <c r="AG356" t="e">
        <f t="shared" si="85"/>
        <v>#VALUE!</v>
      </c>
      <c r="AI356" s="2"/>
      <c r="AJ356" t="str">
        <f t="shared" si="86"/>
        <v/>
      </c>
      <c r="AK356" t="e">
        <f t="shared" si="87"/>
        <v>#VALUE!</v>
      </c>
      <c r="AL356" s="3"/>
      <c r="AM356" t="str">
        <f t="shared" si="88"/>
        <v/>
      </c>
      <c r="AN356" s="2" t="str">
        <f t="shared" si="89"/>
        <v/>
      </c>
      <c r="AO356" t="e">
        <f>IF(AF356="","",IF(AF356&lt;Settings!$B$8,"ROMI below target",IF(AND(Settings!$B$16&lt;&gt;"",AE356&gt;Settings!$B$16),"CAC above allowable",IF(AND(Settings!$B$10&lt;&gt;"",AG356&lt;Settings!$B$10),"Low MER","OK"))))</f>
        <v>#VALUE!</v>
      </c>
    </row>
    <row r="357" spans="5:41" x14ac:dyDescent="0.3">
      <c r="E357" s="2"/>
      <c r="F357" s="2"/>
      <c r="G357" s="2"/>
      <c r="H357" t="str">
        <f>IF(D357="","",XLOOKUP(D357,FX!$A$7:$A$100,FX!$C$7:$C$100,1))</f>
        <v/>
      </c>
      <c r="I357" s="2" t="str">
        <f t="shared" si="75"/>
        <v/>
      </c>
      <c r="J357" s="2" t="str">
        <f t="shared" si="76"/>
        <v/>
      </c>
      <c r="K357" s="2" t="str">
        <f t="shared" si="77"/>
        <v/>
      </c>
      <c r="N357" s="3">
        <f t="shared" si="78"/>
        <v>0</v>
      </c>
      <c r="O357" s="2">
        <f t="shared" si="79"/>
        <v>0</v>
      </c>
      <c r="Q357" s="2"/>
      <c r="S357" s="2" t="str">
        <f t="shared" si="80"/>
        <v/>
      </c>
      <c r="T357" s="2" t="str">
        <f t="shared" si="81"/>
        <v/>
      </c>
      <c r="U357" s="3"/>
      <c r="V357" s="3"/>
      <c r="Y357" s="2" t="str">
        <f>IF(T357="","",T357*(1-IF(U357="",Settings!$B$7,U357))*(1-IF(V357="",Settings!$B$6,V357)))</f>
        <v/>
      </c>
      <c r="Z357" s="3"/>
      <c r="AA357" s="3"/>
      <c r="AC357" s="2" t="str">
        <f>IF(Y357="","",Y357*IF(Z357="",Settings!$B$4,Z357) + Y357*IF(AA357="",Settings!$B$5,AA357) + R357*IF(AB357="",Settings!$B$6,AB357))</f>
        <v/>
      </c>
      <c r="AD357" s="2" t="str">
        <f t="shared" si="82"/>
        <v/>
      </c>
      <c r="AE357" s="2" t="str">
        <f t="shared" si="83"/>
        <v/>
      </c>
      <c r="AF357" s="3" t="e">
        <f t="shared" si="84"/>
        <v>#VALUE!</v>
      </c>
      <c r="AG357" t="e">
        <f t="shared" si="85"/>
        <v>#VALUE!</v>
      </c>
      <c r="AI357" s="2"/>
      <c r="AJ357" t="str">
        <f t="shared" si="86"/>
        <v/>
      </c>
      <c r="AK357" t="e">
        <f t="shared" si="87"/>
        <v>#VALUE!</v>
      </c>
      <c r="AL357" s="3"/>
      <c r="AM357" t="str">
        <f t="shared" si="88"/>
        <v/>
      </c>
      <c r="AN357" s="2" t="str">
        <f t="shared" si="89"/>
        <v/>
      </c>
      <c r="AO357" t="e">
        <f>IF(AF357="","",IF(AF357&lt;Settings!$B$8,"ROMI below target",IF(AND(Settings!$B$16&lt;&gt;"",AE357&gt;Settings!$B$16),"CAC above allowable",IF(AND(Settings!$B$10&lt;&gt;"",AG357&lt;Settings!$B$10),"Low MER","OK"))))</f>
        <v>#VALUE!</v>
      </c>
    </row>
    <row r="358" spans="5:41" x14ac:dyDescent="0.3">
      <c r="E358" s="2"/>
      <c r="F358" s="2"/>
      <c r="G358" s="2"/>
      <c r="H358" t="str">
        <f>IF(D358="","",XLOOKUP(D358,FX!$A$7:$A$100,FX!$C$7:$C$100,1))</f>
        <v/>
      </c>
      <c r="I358" s="2" t="str">
        <f t="shared" si="75"/>
        <v/>
      </c>
      <c r="J358" s="2" t="str">
        <f t="shared" si="76"/>
        <v/>
      </c>
      <c r="K358" s="2" t="str">
        <f t="shared" si="77"/>
        <v/>
      </c>
      <c r="N358" s="3">
        <f t="shared" si="78"/>
        <v>0</v>
      </c>
      <c r="O358" s="2">
        <f t="shared" si="79"/>
        <v>0</v>
      </c>
      <c r="Q358" s="2"/>
      <c r="S358" s="2" t="str">
        <f t="shared" si="80"/>
        <v/>
      </c>
      <c r="T358" s="2" t="str">
        <f t="shared" si="81"/>
        <v/>
      </c>
      <c r="U358" s="3"/>
      <c r="V358" s="3"/>
      <c r="Y358" s="2" t="str">
        <f>IF(T358="","",T358*(1-IF(U358="",Settings!$B$7,U358))*(1-IF(V358="",Settings!$B$6,V358)))</f>
        <v/>
      </c>
      <c r="Z358" s="3"/>
      <c r="AA358" s="3"/>
      <c r="AC358" s="2" t="str">
        <f>IF(Y358="","",Y358*IF(Z358="",Settings!$B$4,Z358) + Y358*IF(AA358="",Settings!$B$5,AA358) + R358*IF(AB358="",Settings!$B$6,AB358))</f>
        <v/>
      </c>
      <c r="AD358" s="2" t="str">
        <f t="shared" si="82"/>
        <v/>
      </c>
      <c r="AE358" s="2" t="str">
        <f t="shared" si="83"/>
        <v/>
      </c>
      <c r="AF358" s="3" t="e">
        <f t="shared" si="84"/>
        <v>#VALUE!</v>
      </c>
      <c r="AG358" t="e">
        <f t="shared" si="85"/>
        <v>#VALUE!</v>
      </c>
      <c r="AI358" s="2"/>
      <c r="AJ358" t="str">
        <f t="shared" si="86"/>
        <v/>
      </c>
      <c r="AK358" t="e">
        <f t="shared" si="87"/>
        <v>#VALUE!</v>
      </c>
      <c r="AL358" s="3"/>
      <c r="AM358" t="str">
        <f t="shared" si="88"/>
        <v/>
      </c>
      <c r="AN358" s="2" t="str">
        <f t="shared" si="89"/>
        <v/>
      </c>
      <c r="AO358" t="e">
        <f>IF(AF358="","",IF(AF358&lt;Settings!$B$8,"ROMI below target",IF(AND(Settings!$B$16&lt;&gt;"",AE358&gt;Settings!$B$16),"CAC above allowable",IF(AND(Settings!$B$10&lt;&gt;"",AG358&lt;Settings!$B$10),"Low MER","OK"))))</f>
        <v>#VALUE!</v>
      </c>
    </row>
    <row r="359" spans="5:41" x14ac:dyDescent="0.3">
      <c r="E359" s="2"/>
      <c r="F359" s="2"/>
      <c r="G359" s="2"/>
      <c r="H359" t="str">
        <f>IF(D359="","",XLOOKUP(D359,FX!$A$7:$A$100,FX!$C$7:$C$100,1))</f>
        <v/>
      </c>
      <c r="I359" s="2" t="str">
        <f t="shared" si="75"/>
        <v/>
      </c>
      <c r="J359" s="2" t="str">
        <f t="shared" si="76"/>
        <v/>
      </c>
      <c r="K359" s="2" t="str">
        <f t="shared" si="77"/>
        <v/>
      </c>
      <c r="N359" s="3">
        <f t="shared" si="78"/>
        <v>0</v>
      </c>
      <c r="O359" s="2">
        <f t="shared" si="79"/>
        <v>0</v>
      </c>
      <c r="Q359" s="2"/>
      <c r="S359" s="2" t="str">
        <f t="shared" si="80"/>
        <v/>
      </c>
      <c r="T359" s="2" t="str">
        <f t="shared" si="81"/>
        <v/>
      </c>
      <c r="U359" s="3"/>
      <c r="V359" s="3"/>
      <c r="Y359" s="2" t="str">
        <f>IF(T359="","",T359*(1-IF(U359="",Settings!$B$7,U359))*(1-IF(V359="",Settings!$B$6,V359)))</f>
        <v/>
      </c>
      <c r="Z359" s="3"/>
      <c r="AA359" s="3"/>
      <c r="AC359" s="2" t="str">
        <f>IF(Y359="","",Y359*IF(Z359="",Settings!$B$4,Z359) + Y359*IF(AA359="",Settings!$B$5,AA359) + R359*IF(AB359="",Settings!$B$6,AB359))</f>
        <v/>
      </c>
      <c r="AD359" s="2" t="str">
        <f t="shared" si="82"/>
        <v/>
      </c>
      <c r="AE359" s="2" t="str">
        <f t="shared" si="83"/>
        <v/>
      </c>
      <c r="AF359" s="3" t="e">
        <f t="shared" si="84"/>
        <v>#VALUE!</v>
      </c>
      <c r="AG359" t="e">
        <f t="shared" si="85"/>
        <v>#VALUE!</v>
      </c>
      <c r="AI359" s="2"/>
      <c r="AJ359" t="str">
        <f t="shared" si="86"/>
        <v/>
      </c>
      <c r="AK359" t="e">
        <f t="shared" si="87"/>
        <v>#VALUE!</v>
      </c>
      <c r="AL359" s="3"/>
      <c r="AM359" t="str">
        <f t="shared" si="88"/>
        <v/>
      </c>
      <c r="AN359" s="2" t="str">
        <f t="shared" si="89"/>
        <v/>
      </c>
      <c r="AO359" t="e">
        <f>IF(AF359="","",IF(AF359&lt;Settings!$B$8,"ROMI below target",IF(AND(Settings!$B$16&lt;&gt;"",AE359&gt;Settings!$B$16),"CAC above allowable",IF(AND(Settings!$B$10&lt;&gt;"",AG359&lt;Settings!$B$10),"Low MER","OK"))))</f>
        <v>#VALUE!</v>
      </c>
    </row>
    <row r="360" spans="5:41" x14ac:dyDescent="0.3">
      <c r="E360" s="2"/>
      <c r="F360" s="2"/>
      <c r="G360" s="2"/>
      <c r="H360" t="str">
        <f>IF(D360="","",XLOOKUP(D360,FX!$A$7:$A$100,FX!$C$7:$C$100,1))</f>
        <v/>
      </c>
      <c r="I360" s="2" t="str">
        <f t="shared" si="75"/>
        <v/>
      </c>
      <c r="J360" s="2" t="str">
        <f t="shared" si="76"/>
        <v/>
      </c>
      <c r="K360" s="2" t="str">
        <f t="shared" si="77"/>
        <v/>
      </c>
      <c r="N360" s="3">
        <f t="shared" si="78"/>
        <v>0</v>
      </c>
      <c r="O360" s="2">
        <f t="shared" si="79"/>
        <v>0</v>
      </c>
      <c r="Q360" s="2"/>
      <c r="S360" s="2" t="str">
        <f t="shared" si="80"/>
        <v/>
      </c>
      <c r="T360" s="2" t="str">
        <f t="shared" si="81"/>
        <v/>
      </c>
      <c r="U360" s="3"/>
      <c r="V360" s="3"/>
      <c r="Y360" s="2" t="str">
        <f>IF(T360="","",T360*(1-IF(U360="",Settings!$B$7,U360))*(1-IF(V360="",Settings!$B$6,V360)))</f>
        <v/>
      </c>
      <c r="Z360" s="3"/>
      <c r="AA360" s="3"/>
      <c r="AC360" s="2" t="str">
        <f>IF(Y360="","",Y360*IF(Z360="",Settings!$B$4,Z360) + Y360*IF(AA360="",Settings!$B$5,AA360) + R360*IF(AB360="",Settings!$B$6,AB360))</f>
        <v/>
      </c>
      <c r="AD360" s="2" t="str">
        <f t="shared" si="82"/>
        <v/>
      </c>
      <c r="AE360" s="2" t="str">
        <f t="shared" si="83"/>
        <v/>
      </c>
      <c r="AF360" s="3" t="e">
        <f t="shared" si="84"/>
        <v>#VALUE!</v>
      </c>
      <c r="AG360" t="e">
        <f t="shared" si="85"/>
        <v>#VALUE!</v>
      </c>
      <c r="AI360" s="2"/>
      <c r="AJ360" t="str">
        <f t="shared" si="86"/>
        <v/>
      </c>
      <c r="AK360" t="e">
        <f t="shared" si="87"/>
        <v>#VALUE!</v>
      </c>
      <c r="AL360" s="3"/>
      <c r="AM360" t="str">
        <f t="shared" si="88"/>
        <v/>
      </c>
      <c r="AN360" s="2" t="str">
        <f t="shared" si="89"/>
        <v/>
      </c>
      <c r="AO360" t="e">
        <f>IF(AF360="","",IF(AF360&lt;Settings!$B$8,"ROMI below target",IF(AND(Settings!$B$16&lt;&gt;"",AE360&gt;Settings!$B$16),"CAC above allowable",IF(AND(Settings!$B$10&lt;&gt;"",AG360&lt;Settings!$B$10),"Low MER","OK"))))</f>
        <v>#VALUE!</v>
      </c>
    </row>
    <row r="361" spans="5:41" x14ac:dyDescent="0.3">
      <c r="E361" s="2"/>
      <c r="F361" s="2"/>
      <c r="G361" s="2"/>
      <c r="H361" t="str">
        <f>IF(D361="","",XLOOKUP(D361,FX!$A$7:$A$100,FX!$C$7:$C$100,1))</f>
        <v/>
      </c>
      <c r="I361" s="2" t="str">
        <f t="shared" si="75"/>
        <v/>
      </c>
      <c r="J361" s="2" t="str">
        <f t="shared" si="76"/>
        <v/>
      </c>
      <c r="K361" s="2" t="str">
        <f t="shared" si="77"/>
        <v/>
      </c>
      <c r="N361" s="3">
        <f t="shared" si="78"/>
        <v>0</v>
      </c>
      <c r="O361" s="2">
        <f t="shared" si="79"/>
        <v>0</v>
      </c>
      <c r="Q361" s="2"/>
      <c r="S361" s="2" t="str">
        <f t="shared" si="80"/>
        <v/>
      </c>
      <c r="T361" s="2" t="str">
        <f t="shared" si="81"/>
        <v/>
      </c>
      <c r="U361" s="3"/>
      <c r="V361" s="3"/>
      <c r="Y361" s="2" t="str">
        <f>IF(T361="","",T361*(1-IF(U361="",Settings!$B$7,U361))*(1-IF(V361="",Settings!$B$6,V361)))</f>
        <v/>
      </c>
      <c r="Z361" s="3"/>
      <c r="AA361" s="3"/>
      <c r="AC361" s="2" t="str">
        <f>IF(Y361="","",Y361*IF(Z361="",Settings!$B$4,Z361) + Y361*IF(AA361="",Settings!$B$5,AA361) + R361*IF(AB361="",Settings!$B$6,AB361))</f>
        <v/>
      </c>
      <c r="AD361" s="2" t="str">
        <f t="shared" si="82"/>
        <v/>
      </c>
      <c r="AE361" s="2" t="str">
        <f t="shared" si="83"/>
        <v/>
      </c>
      <c r="AF361" s="3" t="e">
        <f t="shared" si="84"/>
        <v>#VALUE!</v>
      </c>
      <c r="AG361" t="e">
        <f t="shared" si="85"/>
        <v>#VALUE!</v>
      </c>
      <c r="AI361" s="2"/>
      <c r="AJ361" t="str">
        <f t="shared" si="86"/>
        <v/>
      </c>
      <c r="AK361" t="e">
        <f t="shared" si="87"/>
        <v>#VALUE!</v>
      </c>
      <c r="AL361" s="3"/>
      <c r="AM361" t="str">
        <f t="shared" si="88"/>
        <v/>
      </c>
      <c r="AN361" s="2" t="str">
        <f t="shared" si="89"/>
        <v/>
      </c>
      <c r="AO361" t="e">
        <f>IF(AF361="","",IF(AF361&lt;Settings!$B$8,"ROMI below target",IF(AND(Settings!$B$16&lt;&gt;"",AE361&gt;Settings!$B$16),"CAC above allowable",IF(AND(Settings!$B$10&lt;&gt;"",AG361&lt;Settings!$B$10),"Low MER","OK"))))</f>
        <v>#VALUE!</v>
      </c>
    </row>
    <row r="362" spans="5:41" x14ac:dyDescent="0.3">
      <c r="E362" s="2"/>
      <c r="F362" s="2"/>
      <c r="G362" s="2"/>
      <c r="H362" t="str">
        <f>IF(D362="","",XLOOKUP(D362,FX!$A$7:$A$100,FX!$C$7:$C$100,1))</f>
        <v/>
      </c>
      <c r="I362" s="2" t="str">
        <f t="shared" si="75"/>
        <v/>
      </c>
      <c r="J362" s="2" t="str">
        <f t="shared" si="76"/>
        <v/>
      </c>
      <c r="K362" s="2" t="str">
        <f t="shared" si="77"/>
        <v/>
      </c>
      <c r="N362" s="3">
        <f t="shared" si="78"/>
        <v>0</v>
      </c>
      <c r="O362" s="2">
        <f t="shared" si="79"/>
        <v>0</v>
      </c>
      <c r="Q362" s="2"/>
      <c r="S362" s="2" t="str">
        <f t="shared" si="80"/>
        <v/>
      </c>
      <c r="T362" s="2" t="str">
        <f t="shared" si="81"/>
        <v/>
      </c>
      <c r="U362" s="3"/>
      <c r="V362" s="3"/>
      <c r="Y362" s="2" t="str">
        <f>IF(T362="","",T362*(1-IF(U362="",Settings!$B$7,U362))*(1-IF(V362="",Settings!$B$6,V362)))</f>
        <v/>
      </c>
      <c r="Z362" s="3"/>
      <c r="AA362" s="3"/>
      <c r="AC362" s="2" t="str">
        <f>IF(Y362="","",Y362*IF(Z362="",Settings!$B$4,Z362) + Y362*IF(AA362="",Settings!$B$5,AA362) + R362*IF(AB362="",Settings!$B$6,AB362))</f>
        <v/>
      </c>
      <c r="AD362" s="2" t="str">
        <f t="shared" si="82"/>
        <v/>
      </c>
      <c r="AE362" s="2" t="str">
        <f t="shared" si="83"/>
        <v/>
      </c>
      <c r="AF362" s="3" t="e">
        <f t="shared" si="84"/>
        <v>#VALUE!</v>
      </c>
      <c r="AG362" t="e">
        <f t="shared" si="85"/>
        <v>#VALUE!</v>
      </c>
      <c r="AI362" s="2"/>
      <c r="AJ362" t="str">
        <f t="shared" si="86"/>
        <v/>
      </c>
      <c r="AK362" t="e">
        <f t="shared" si="87"/>
        <v>#VALUE!</v>
      </c>
      <c r="AL362" s="3"/>
      <c r="AM362" t="str">
        <f t="shared" si="88"/>
        <v/>
      </c>
      <c r="AN362" s="2" t="str">
        <f t="shared" si="89"/>
        <v/>
      </c>
      <c r="AO362" t="e">
        <f>IF(AF362="","",IF(AF362&lt;Settings!$B$8,"ROMI below target",IF(AND(Settings!$B$16&lt;&gt;"",AE362&gt;Settings!$B$16),"CAC above allowable",IF(AND(Settings!$B$10&lt;&gt;"",AG362&lt;Settings!$B$10),"Low MER","OK"))))</f>
        <v>#VALUE!</v>
      </c>
    </row>
    <row r="363" spans="5:41" x14ac:dyDescent="0.3">
      <c r="E363" s="2"/>
      <c r="F363" s="2"/>
      <c r="G363" s="2"/>
      <c r="H363" t="str">
        <f>IF(D363="","",XLOOKUP(D363,FX!$A$7:$A$100,FX!$C$7:$C$100,1))</f>
        <v/>
      </c>
      <c r="I363" s="2" t="str">
        <f t="shared" si="75"/>
        <v/>
      </c>
      <c r="J363" s="2" t="str">
        <f t="shared" si="76"/>
        <v/>
      </c>
      <c r="K363" s="2" t="str">
        <f t="shared" si="77"/>
        <v/>
      </c>
      <c r="N363" s="3">
        <f t="shared" si="78"/>
        <v>0</v>
      </c>
      <c r="O363" s="2">
        <f t="shared" si="79"/>
        <v>0</v>
      </c>
      <c r="Q363" s="2"/>
      <c r="S363" s="2" t="str">
        <f t="shared" si="80"/>
        <v/>
      </c>
      <c r="T363" s="2" t="str">
        <f t="shared" si="81"/>
        <v/>
      </c>
      <c r="U363" s="3"/>
      <c r="V363" s="3"/>
      <c r="Y363" s="2" t="str">
        <f>IF(T363="","",T363*(1-IF(U363="",Settings!$B$7,U363))*(1-IF(V363="",Settings!$B$6,V363)))</f>
        <v/>
      </c>
      <c r="Z363" s="3"/>
      <c r="AA363" s="3"/>
      <c r="AC363" s="2" t="str">
        <f>IF(Y363="","",Y363*IF(Z363="",Settings!$B$4,Z363) + Y363*IF(AA363="",Settings!$B$5,AA363) + R363*IF(AB363="",Settings!$B$6,AB363))</f>
        <v/>
      </c>
      <c r="AD363" s="2" t="str">
        <f t="shared" si="82"/>
        <v/>
      </c>
      <c r="AE363" s="2" t="str">
        <f t="shared" si="83"/>
        <v/>
      </c>
      <c r="AF363" s="3" t="e">
        <f t="shared" si="84"/>
        <v>#VALUE!</v>
      </c>
      <c r="AG363" t="e">
        <f t="shared" si="85"/>
        <v>#VALUE!</v>
      </c>
      <c r="AI363" s="2"/>
      <c r="AJ363" t="str">
        <f t="shared" si="86"/>
        <v/>
      </c>
      <c r="AK363" t="e">
        <f t="shared" si="87"/>
        <v>#VALUE!</v>
      </c>
      <c r="AL363" s="3"/>
      <c r="AM363" t="str">
        <f t="shared" si="88"/>
        <v/>
      </c>
      <c r="AN363" s="2" t="str">
        <f t="shared" si="89"/>
        <v/>
      </c>
      <c r="AO363" t="e">
        <f>IF(AF363="","",IF(AF363&lt;Settings!$B$8,"ROMI below target",IF(AND(Settings!$B$16&lt;&gt;"",AE363&gt;Settings!$B$16),"CAC above allowable",IF(AND(Settings!$B$10&lt;&gt;"",AG363&lt;Settings!$B$10),"Low MER","OK"))))</f>
        <v>#VALUE!</v>
      </c>
    </row>
    <row r="364" spans="5:41" x14ac:dyDescent="0.3">
      <c r="E364" s="2"/>
      <c r="F364" s="2"/>
      <c r="G364" s="2"/>
      <c r="H364" t="str">
        <f>IF(D364="","",XLOOKUP(D364,FX!$A$7:$A$100,FX!$C$7:$C$100,1))</f>
        <v/>
      </c>
      <c r="I364" s="2" t="str">
        <f t="shared" si="75"/>
        <v/>
      </c>
      <c r="J364" s="2" t="str">
        <f t="shared" si="76"/>
        <v/>
      </c>
      <c r="K364" s="2" t="str">
        <f t="shared" si="77"/>
        <v/>
      </c>
      <c r="N364" s="3">
        <f t="shared" si="78"/>
        <v>0</v>
      </c>
      <c r="O364" s="2">
        <f t="shared" si="79"/>
        <v>0</v>
      </c>
      <c r="Q364" s="2"/>
      <c r="S364" s="2" t="str">
        <f t="shared" si="80"/>
        <v/>
      </c>
      <c r="T364" s="2" t="str">
        <f t="shared" si="81"/>
        <v/>
      </c>
      <c r="U364" s="3"/>
      <c r="V364" s="3"/>
      <c r="Y364" s="2" t="str">
        <f>IF(T364="","",T364*(1-IF(U364="",Settings!$B$7,U364))*(1-IF(V364="",Settings!$B$6,V364)))</f>
        <v/>
      </c>
      <c r="Z364" s="3"/>
      <c r="AA364" s="3"/>
      <c r="AC364" s="2" t="str">
        <f>IF(Y364="","",Y364*IF(Z364="",Settings!$B$4,Z364) + Y364*IF(AA364="",Settings!$B$5,AA364) + R364*IF(AB364="",Settings!$B$6,AB364))</f>
        <v/>
      </c>
      <c r="AD364" s="2" t="str">
        <f t="shared" si="82"/>
        <v/>
      </c>
      <c r="AE364" s="2" t="str">
        <f t="shared" si="83"/>
        <v/>
      </c>
      <c r="AF364" s="3" t="e">
        <f t="shared" si="84"/>
        <v>#VALUE!</v>
      </c>
      <c r="AG364" t="e">
        <f t="shared" si="85"/>
        <v>#VALUE!</v>
      </c>
      <c r="AI364" s="2"/>
      <c r="AJ364" t="str">
        <f t="shared" si="86"/>
        <v/>
      </c>
      <c r="AK364" t="e">
        <f t="shared" si="87"/>
        <v>#VALUE!</v>
      </c>
      <c r="AL364" s="3"/>
      <c r="AM364" t="str">
        <f t="shared" si="88"/>
        <v/>
      </c>
      <c r="AN364" s="2" t="str">
        <f t="shared" si="89"/>
        <v/>
      </c>
      <c r="AO364" t="e">
        <f>IF(AF364="","",IF(AF364&lt;Settings!$B$8,"ROMI below target",IF(AND(Settings!$B$16&lt;&gt;"",AE364&gt;Settings!$B$16),"CAC above allowable",IF(AND(Settings!$B$10&lt;&gt;"",AG364&lt;Settings!$B$10),"Low MER","OK"))))</f>
        <v>#VALUE!</v>
      </c>
    </row>
    <row r="365" spans="5:41" x14ac:dyDescent="0.3">
      <c r="E365" s="2"/>
      <c r="F365" s="2"/>
      <c r="G365" s="2"/>
      <c r="H365" t="str">
        <f>IF(D365="","",XLOOKUP(D365,FX!$A$7:$A$100,FX!$C$7:$C$100,1))</f>
        <v/>
      </c>
      <c r="I365" s="2" t="str">
        <f t="shared" si="75"/>
        <v/>
      </c>
      <c r="J365" s="2" t="str">
        <f t="shared" si="76"/>
        <v/>
      </c>
      <c r="K365" s="2" t="str">
        <f t="shared" si="77"/>
        <v/>
      </c>
      <c r="N365" s="3">
        <f t="shared" si="78"/>
        <v>0</v>
      </c>
      <c r="O365" s="2">
        <f t="shared" si="79"/>
        <v>0</v>
      </c>
      <c r="Q365" s="2"/>
      <c r="S365" s="2" t="str">
        <f t="shared" si="80"/>
        <v/>
      </c>
      <c r="T365" s="2" t="str">
        <f t="shared" si="81"/>
        <v/>
      </c>
      <c r="U365" s="3"/>
      <c r="V365" s="3"/>
      <c r="Y365" s="2" t="str">
        <f>IF(T365="","",T365*(1-IF(U365="",Settings!$B$7,U365))*(1-IF(V365="",Settings!$B$6,V365)))</f>
        <v/>
      </c>
      <c r="Z365" s="3"/>
      <c r="AA365" s="3"/>
      <c r="AC365" s="2" t="str">
        <f>IF(Y365="","",Y365*IF(Z365="",Settings!$B$4,Z365) + Y365*IF(AA365="",Settings!$B$5,AA365) + R365*IF(AB365="",Settings!$B$6,AB365))</f>
        <v/>
      </c>
      <c r="AD365" s="2" t="str">
        <f t="shared" si="82"/>
        <v/>
      </c>
      <c r="AE365" s="2" t="str">
        <f t="shared" si="83"/>
        <v/>
      </c>
      <c r="AF365" s="3" t="e">
        <f t="shared" si="84"/>
        <v>#VALUE!</v>
      </c>
      <c r="AG365" t="e">
        <f t="shared" si="85"/>
        <v>#VALUE!</v>
      </c>
      <c r="AI365" s="2"/>
      <c r="AJ365" t="str">
        <f t="shared" si="86"/>
        <v/>
      </c>
      <c r="AK365" t="e">
        <f t="shared" si="87"/>
        <v>#VALUE!</v>
      </c>
      <c r="AL365" s="3"/>
      <c r="AM365" t="str">
        <f t="shared" si="88"/>
        <v/>
      </c>
      <c r="AN365" s="2" t="str">
        <f t="shared" si="89"/>
        <v/>
      </c>
      <c r="AO365" t="e">
        <f>IF(AF365="","",IF(AF365&lt;Settings!$B$8,"ROMI below target",IF(AND(Settings!$B$16&lt;&gt;"",AE365&gt;Settings!$B$16),"CAC above allowable",IF(AND(Settings!$B$10&lt;&gt;"",AG365&lt;Settings!$B$10),"Low MER","OK"))))</f>
        <v>#VALUE!</v>
      </c>
    </row>
    <row r="366" spans="5:41" x14ac:dyDescent="0.3">
      <c r="E366" s="2"/>
      <c r="F366" s="2"/>
      <c r="G366" s="2"/>
      <c r="H366" t="str">
        <f>IF(D366="","",XLOOKUP(D366,FX!$A$7:$A$100,FX!$C$7:$C$100,1))</f>
        <v/>
      </c>
      <c r="I366" s="2" t="str">
        <f t="shared" si="75"/>
        <v/>
      </c>
      <c r="J366" s="2" t="str">
        <f t="shared" si="76"/>
        <v/>
      </c>
      <c r="K366" s="2" t="str">
        <f t="shared" si="77"/>
        <v/>
      </c>
      <c r="N366" s="3">
        <f t="shared" si="78"/>
        <v>0</v>
      </c>
      <c r="O366" s="2">
        <f t="shared" si="79"/>
        <v>0</v>
      </c>
      <c r="Q366" s="2"/>
      <c r="S366" s="2" t="str">
        <f t="shared" si="80"/>
        <v/>
      </c>
      <c r="T366" s="2" t="str">
        <f t="shared" si="81"/>
        <v/>
      </c>
      <c r="U366" s="3"/>
      <c r="V366" s="3"/>
      <c r="Y366" s="2" t="str">
        <f>IF(T366="","",T366*(1-IF(U366="",Settings!$B$7,U366))*(1-IF(V366="",Settings!$B$6,V366)))</f>
        <v/>
      </c>
      <c r="Z366" s="3"/>
      <c r="AA366" s="3"/>
      <c r="AC366" s="2" t="str">
        <f>IF(Y366="","",Y366*IF(Z366="",Settings!$B$4,Z366) + Y366*IF(AA366="",Settings!$B$5,AA366) + R366*IF(AB366="",Settings!$B$6,AB366))</f>
        <v/>
      </c>
      <c r="AD366" s="2" t="str">
        <f t="shared" si="82"/>
        <v/>
      </c>
      <c r="AE366" s="2" t="str">
        <f t="shared" si="83"/>
        <v/>
      </c>
      <c r="AF366" s="3" t="e">
        <f t="shared" si="84"/>
        <v>#VALUE!</v>
      </c>
      <c r="AG366" t="e">
        <f t="shared" si="85"/>
        <v>#VALUE!</v>
      </c>
      <c r="AI366" s="2"/>
      <c r="AJ366" t="str">
        <f t="shared" si="86"/>
        <v/>
      </c>
      <c r="AK366" t="e">
        <f t="shared" si="87"/>
        <v>#VALUE!</v>
      </c>
      <c r="AL366" s="3"/>
      <c r="AM366" t="str">
        <f t="shared" si="88"/>
        <v/>
      </c>
      <c r="AN366" s="2" t="str">
        <f t="shared" si="89"/>
        <v/>
      </c>
      <c r="AO366" t="e">
        <f>IF(AF366="","",IF(AF366&lt;Settings!$B$8,"ROMI below target",IF(AND(Settings!$B$16&lt;&gt;"",AE366&gt;Settings!$B$16),"CAC above allowable",IF(AND(Settings!$B$10&lt;&gt;"",AG366&lt;Settings!$B$10),"Low MER","OK"))))</f>
        <v>#VALUE!</v>
      </c>
    </row>
    <row r="367" spans="5:41" x14ac:dyDescent="0.3">
      <c r="E367" s="2"/>
      <c r="F367" s="2"/>
      <c r="G367" s="2"/>
      <c r="H367" t="str">
        <f>IF(D367="","",XLOOKUP(D367,FX!$A$7:$A$100,FX!$C$7:$C$100,1))</f>
        <v/>
      </c>
      <c r="I367" s="2" t="str">
        <f t="shared" si="75"/>
        <v/>
      </c>
      <c r="J367" s="2" t="str">
        <f t="shared" si="76"/>
        <v/>
      </c>
      <c r="K367" s="2" t="str">
        <f t="shared" si="77"/>
        <v/>
      </c>
      <c r="N367" s="3">
        <f t="shared" si="78"/>
        <v>0</v>
      </c>
      <c r="O367" s="2">
        <f t="shared" si="79"/>
        <v>0</v>
      </c>
      <c r="Q367" s="2"/>
      <c r="S367" s="2" t="str">
        <f t="shared" si="80"/>
        <v/>
      </c>
      <c r="T367" s="2" t="str">
        <f t="shared" si="81"/>
        <v/>
      </c>
      <c r="U367" s="3"/>
      <c r="V367" s="3"/>
      <c r="Y367" s="2" t="str">
        <f>IF(T367="","",T367*(1-IF(U367="",Settings!$B$7,U367))*(1-IF(V367="",Settings!$B$6,V367)))</f>
        <v/>
      </c>
      <c r="Z367" s="3"/>
      <c r="AA367" s="3"/>
      <c r="AC367" s="2" t="str">
        <f>IF(Y367="","",Y367*IF(Z367="",Settings!$B$4,Z367) + Y367*IF(AA367="",Settings!$B$5,AA367) + R367*IF(AB367="",Settings!$B$6,AB367))</f>
        <v/>
      </c>
      <c r="AD367" s="2" t="str">
        <f t="shared" si="82"/>
        <v/>
      </c>
      <c r="AE367" s="2" t="str">
        <f t="shared" si="83"/>
        <v/>
      </c>
      <c r="AF367" s="3" t="e">
        <f t="shared" si="84"/>
        <v>#VALUE!</v>
      </c>
      <c r="AG367" t="e">
        <f t="shared" si="85"/>
        <v>#VALUE!</v>
      </c>
      <c r="AI367" s="2"/>
      <c r="AJ367" t="str">
        <f t="shared" si="86"/>
        <v/>
      </c>
      <c r="AK367" t="e">
        <f t="shared" si="87"/>
        <v>#VALUE!</v>
      </c>
      <c r="AL367" s="3"/>
      <c r="AM367" t="str">
        <f t="shared" si="88"/>
        <v/>
      </c>
      <c r="AN367" s="2" t="str">
        <f t="shared" si="89"/>
        <v/>
      </c>
      <c r="AO367" t="e">
        <f>IF(AF367="","",IF(AF367&lt;Settings!$B$8,"ROMI below target",IF(AND(Settings!$B$16&lt;&gt;"",AE367&gt;Settings!$B$16),"CAC above allowable",IF(AND(Settings!$B$10&lt;&gt;"",AG367&lt;Settings!$B$10),"Low MER","OK"))))</f>
        <v>#VALUE!</v>
      </c>
    </row>
    <row r="368" spans="5:41" x14ac:dyDescent="0.3">
      <c r="E368" s="2"/>
      <c r="F368" s="2"/>
      <c r="G368" s="2"/>
      <c r="H368" t="str">
        <f>IF(D368="","",XLOOKUP(D368,FX!$A$7:$A$100,FX!$C$7:$C$100,1))</f>
        <v/>
      </c>
      <c r="I368" s="2" t="str">
        <f t="shared" si="75"/>
        <v/>
      </c>
      <c r="J368" s="2" t="str">
        <f t="shared" si="76"/>
        <v/>
      </c>
      <c r="K368" s="2" t="str">
        <f t="shared" si="77"/>
        <v/>
      </c>
      <c r="N368" s="3">
        <f t="shared" si="78"/>
        <v>0</v>
      </c>
      <c r="O368" s="2">
        <f t="shared" si="79"/>
        <v>0</v>
      </c>
      <c r="Q368" s="2"/>
      <c r="S368" s="2" t="str">
        <f t="shared" si="80"/>
        <v/>
      </c>
      <c r="T368" s="2" t="str">
        <f t="shared" si="81"/>
        <v/>
      </c>
      <c r="U368" s="3"/>
      <c r="V368" s="3"/>
      <c r="Y368" s="2" t="str">
        <f>IF(T368="","",T368*(1-IF(U368="",Settings!$B$7,U368))*(1-IF(V368="",Settings!$B$6,V368)))</f>
        <v/>
      </c>
      <c r="Z368" s="3"/>
      <c r="AA368" s="3"/>
      <c r="AC368" s="2" t="str">
        <f>IF(Y368="","",Y368*IF(Z368="",Settings!$B$4,Z368) + Y368*IF(AA368="",Settings!$B$5,AA368) + R368*IF(AB368="",Settings!$B$6,AB368))</f>
        <v/>
      </c>
      <c r="AD368" s="2" t="str">
        <f t="shared" si="82"/>
        <v/>
      </c>
      <c r="AE368" s="2" t="str">
        <f t="shared" si="83"/>
        <v/>
      </c>
      <c r="AF368" s="3" t="e">
        <f t="shared" si="84"/>
        <v>#VALUE!</v>
      </c>
      <c r="AG368" t="e">
        <f t="shared" si="85"/>
        <v>#VALUE!</v>
      </c>
      <c r="AI368" s="2"/>
      <c r="AJ368" t="str">
        <f t="shared" si="86"/>
        <v/>
      </c>
      <c r="AK368" t="e">
        <f t="shared" si="87"/>
        <v>#VALUE!</v>
      </c>
      <c r="AL368" s="3"/>
      <c r="AM368" t="str">
        <f t="shared" si="88"/>
        <v/>
      </c>
      <c r="AN368" s="2" t="str">
        <f t="shared" si="89"/>
        <v/>
      </c>
      <c r="AO368" t="e">
        <f>IF(AF368="","",IF(AF368&lt;Settings!$B$8,"ROMI below target",IF(AND(Settings!$B$16&lt;&gt;"",AE368&gt;Settings!$B$16),"CAC above allowable",IF(AND(Settings!$B$10&lt;&gt;"",AG368&lt;Settings!$B$10),"Low MER","OK"))))</f>
        <v>#VALUE!</v>
      </c>
    </row>
    <row r="369" spans="5:41" x14ac:dyDescent="0.3">
      <c r="E369" s="2"/>
      <c r="F369" s="2"/>
      <c r="G369" s="2"/>
      <c r="H369" t="str">
        <f>IF(D369="","",XLOOKUP(D369,FX!$A$7:$A$100,FX!$C$7:$C$100,1))</f>
        <v/>
      </c>
      <c r="I369" s="2" t="str">
        <f t="shared" si="75"/>
        <v/>
      </c>
      <c r="J369" s="2" t="str">
        <f t="shared" si="76"/>
        <v/>
      </c>
      <c r="K369" s="2" t="str">
        <f t="shared" si="77"/>
        <v/>
      </c>
      <c r="N369" s="3">
        <f t="shared" si="78"/>
        <v>0</v>
      </c>
      <c r="O369" s="2">
        <f t="shared" si="79"/>
        <v>0</v>
      </c>
      <c r="Q369" s="2"/>
      <c r="S369" s="2" t="str">
        <f t="shared" si="80"/>
        <v/>
      </c>
      <c r="T369" s="2" t="str">
        <f t="shared" si="81"/>
        <v/>
      </c>
      <c r="U369" s="3"/>
      <c r="V369" s="3"/>
      <c r="Y369" s="2" t="str">
        <f>IF(T369="","",T369*(1-IF(U369="",Settings!$B$7,U369))*(1-IF(V369="",Settings!$B$6,V369)))</f>
        <v/>
      </c>
      <c r="Z369" s="3"/>
      <c r="AA369" s="3"/>
      <c r="AC369" s="2" t="str">
        <f>IF(Y369="","",Y369*IF(Z369="",Settings!$B$4,Z369) + Y369*IF(AA369="",Settings!$B$5,AA369) + R369*IF(AB369="",Settings!$B$6,AB369))</f>
        <v/>
      </c>
      <c r="AD369" s="2" t="str">
        <f t="shared" si="82"/>
        <v/>
      </c>
      <c r="AE369" s="2" t="str">
        <f t="shared" si="83"/>
        <v/>
      </c>
      <c r="AF369" s="3" t="e">
        <f t="shared" si="84"/>
        <v>#VALUE!</v>
      </c>
      <c r="AG369" t="e">
        <f t="shared" si="85"/>
        <v>#VALUE!</v>
      </c>
      <c r="AI369" s="2"/>
      <c r="AJ369" t="str">
        <f t="shared" si="86"/>
        <v/>
      </c>
      <c r="AK369" t="e">
        <f t="shared" si="87"/>
        <v>#VALUE!</v>
      </c>
      <c r="AL369" s="3"/>
      <c r="AM369" t="str">
        <f t="shared" si="88"/>
        <v/>
      </c>
      <c r="AN369" s="2" t="str">
        <f t="shared" si="89"/>
        <v/>
      </c>
      <c r="AO369" t="e">
        <f>IF(AF369="","",IF(AF369&lt;Settings!$B$8,"ROMI below target",IF(AND(Settings!$B$16&lt;&gt;"",AE369&gt;Settings!$B$16),"CAC above allowable",IF(AND(Settings!$B$10&lt;&gt;"",AG369&lt;Settings!$B$10),"Low MER","OK"))))</f>
        <v>#VALUE!</v>
      </c>
    </row>
    <row r="370" spans="5:41" x14ac:dyDescent="0.3">
      <c r="E370" s="2"/>
      <c r="F370" s="2"/>
      <c r="G370" s="2"/>
      <c r="H370" t="str">
        <f>IF(D370="","",XLOOKUP(D370,FX!$A$7:$A$100,FX!$C$7:$C$100,1))</f>
        <v/>
      </c>
      <c r="I370" s="2" t="str">
        <f t="shared" si="75"/>
        <v/>
      </c>
      <c r="J370" s="2" t="str">
        <f t="shared" si="76"/>
        <v/>
      </c>
      <c r="K370" s="2" t="str">
        <f t="shared" si="77"/>
        <v/>
      </c>
      <c r="N370" s="3">
        <f t="shared" si="78"/>
        <v>0</v>
      </c>
      <c r="O370" s="2">
        <f t="shared" si="79"/>
        <v>0</v>
      </c>
      <c r="Q370" s="2"/>
      <c r="S370" s="2" t="str">
        <f t="shared" si="80"/>
        <v/>
      </c>
      <c r="T370" s="2" t="str">
        <f t="shared" si="81"/>
        <v/>
      </c>
      <c r="U370" s="3"/>
      <c r="V370" s="3"/>
      <c r="Y370" s="2" t="str">
        <f>IF(T370="","",T370*(1-IF(U370="",Settings!$B$7,U370))*(1-IF(V370="",Settings!$B$6,V370)))</f>
        <v/>
      </c>
      <c r="Z370" s="3"/>
      <c r="AA370" s="3"/>
      <c r="AC370" s="2" t="str">
        <f>IF(Y370="","",Y370*IF(Z370="",Settings!$B$4,Z370) + Y370*IF(AA370="",Settings!$B$5,AA370) + R370*IF(AB370="",Settings!$B$6,AB370))</f>
        <v/>
      </c>
      <c r="AD370" s="2" t="str">
        <f t="shared" si="82"/>
        <v/>
      </c>
      <c r="AE370" s="2" t="str">
        <f t="shared" si="83"/>
        <v/>
      </c>
      <c r="AF370" s="3" t="e">
        <f t="shared" si="84"/>
        <v>#VALUE!</v>
      </c>
      <c r="AG370" t="e">
        <f t="shared" si="85"/>
        <v>#VALUE!</v>
      </c>
      <c r="AI370" s="2"/>
      <c r="AJ370" t="str">
        <f t="shared" si="86"/>
        <v/>
      </c>
      <c r="AK370" t="e">
        <f t="shared" si="87"/>
        <v>#VALUE!</v>
      </c>
      <c r="AL370" s="3"/>
      <c r="AM370" t="str">
        <f t="shared" si="88"/>
        <v/>
      </c>
      <c r="AN370" s="2" t="str">
        <f t="shared" si="89"/>
        <v/>
      </c>
      <c r="AO370" t="e">
        <f>IF(AF370="","",IF(AF370&lt;Settings!$B$8,"ROMI below target",IF(AND(Settings!$B$16&lt;&gt;"",AE370&gt;Settings!$B$16),"CAC above allowable",IF(AND(Settings!$B$10&lt;&gt;"",AG370&lt;Settings!$B$10),"Low MER","OK"))))</f>
        <v>#VALUE!</v>
      </c>
    </row>
    <row r="371" spans="5:41" x14ac:dyDescent="0.3">
      <c r="E371" s="2"/>
      <c r="F371" s="2"/>
      <c r="G371" s="2"/>
      <c r="H371" t="str">
        <f>IF(D371="","",XLOOKUP(D371,FX!$A$7:$A$100,FX!$C$7:$C$100,1))</f>
        <v/>
      </c>
      <c r="I371" s="2" t="str">
        <f t="shared" si="75"/>
        <v/>
      </c>
      <c r="J371" s="2" t="str">
        <f t="shared" si="76"/>
        <v/>
      </c>
      <c r="K371" s="2" t="str">
        <f t="shared" si="77"/>
        <v/>
      </c>
      <c r="N371" s="3">
        <f t="shared" si="78"/>
        <v>0</v>
      </c>
      <c r="O371" s="2">
        <f t="shared" si="79"/>
        <v>0</v>
      </c>
      <c r="Q371" s="2"/>
      <c r="S371" s="2" t="str">
        <f t="shared" si="80"/>
        <v/>
      </c>
      <c r="T371" s="2" t="str">
        <f t="shared" si="81"/>
        <v/>
      </c>
      <c r="U371" s="3"/>
      <c r="V371" s="3"/>
      <c r="Y371" s="2" t="str">
        <f>IF(T371="","",T371*(1-IF(U371="",Settings!$B$7,U371))*(1-IF(V371="",Settings!$B$6,V371)))</f>
        <v/>
      </c>
      <c r="Z371" s="3"/>
      <c r="AA371" s="3"/>
      <c r="AC371" s="2" t="str">
        <f>IF(Y371="","",Y371*IF(Z371="",Settings!$B$4,Z371) + Y371*IF(AA371="",Settings!$B$5,AA371) + R371*IF(AB371="",Settings!$B$6,AB371))</f>
        <v/>
      </c>
      <c r="AD371" s="2" t="str">
        <f t="shared" si="82"/>
        <v/>
      </c>
      <c r="AE371" s="2" t="str">
        <f t="shared" si="83"/>
        <v/>
      </c>
      <c r="AF371" s="3" t="e">
        <f t="shared" si="84"/>
        <v>#VALUE!</v>
      </c>
      <c r="AG371" t="e">
        <f t="shared" si="85"/>
        <v>#VALUE!</v>
      </c>
      <c r="AI371" s="2"/>
      <c r="AJ371" t="str">
        <f t="shared" si="86"/>
        <v/>
      </c>
      <c r="AK371" t="e">
        <f t="shared" si="87"/>
        <v>#VALUE!</v>
      </c>
      <c r="AL371" s="3"/>
      <c r="AM371" t="str">
        <f t="shared" si="88"/>
        <v/>
      </c>
      <c r="AN371" s="2" t="str">
        <f t="shared" si="89"/>
        <v/>
      </c>
      <c r="AO371" t="e">
        <f>IF(AF371="","",IF(AF371&lt;Settings!$B$8,"ROMI below target",IF(AND(Settings!$B$16&lt;&gt;"",AE371&gt;Settings!$B$16),"CAC above allowable",IF(AND(Settings!$B$10&lt;&gt;"",AG371&lt;Settings!$B$10),"Low MER","OK"))))</f>
        <v>#VALUE!</v>
      </c>
    </row>
    <row r="372" spans="5:41" x14ac:dyDescent="0.3">
      <c r="E372" s="2"/>
      <c r="F372" s="2"/>
      <c r="G372" s="2"/>
      <c r="H372" t="str">
        <f>IF(D372="","",XLOOKUP(D372,FX!$A$7:$A$100,FX!$C$7:$C$100,1))</f>
        <v/>
      </c>
      <c r="I372" s="2" t="str">
        <f t="shared" si="75"/>
        <v/>
      </c>
      <c r="J372" s="2" t="str">
        <f t="shared" si="76"/>
        <v/>
      </c>
      <c r="K372" s="2" t="str">
        <f t="shared" si="77"/>
        <v/>
      </c>
      <c r="N372" s="3">
        <f t="shared" si="78"/>
        <v>0</v>
      </c>
      <c r="O372" s="2">
        <f t="shared" si="79"/>
        <v>0</v>
      </c>
      <c r="Q372" s="2"/>
      <c r="S372" s="2" t="str">
        <f t="shared" si="80"/>
        <v/>
      </c>
      <c r="T372" s="2" t="str">
        <f t="shared" si="81"/>
        <v/>
      </c>
      <c r="U372" s="3"/>
      <c r="V372" s="3"/>
      <c r="Y372" s="2" t="str">
        <f>IF(T372="","",T372*(1-IF(U372="",Settings!$B$7,U372))*(1-IF(V372="",Settings!$B$6,V372)))</f>
        <v/>
      </c>
      <c r="Z372" s="3"/>
      <c r="AA372" s="3"/>
      <c r="AC372" s="2" t="str">
        <f>IF(Y372="","",Y372*IF(Z372="",Settings!$B$4,Z372) + Y372*IF(AA372="",Settings!$B$5,AA372) + R372*IF(AB372="",Settings!$B$6,AB372))</f>
        <v/>
      </c>
      <c r="AD372" s="2" t="str">
        <f t="shared" si="82"/>
        <v/>
      </c>
      <c r="AE372" s="2" t="str">
        <f t="shared" si="83"/>
        <v/>
      </c>
      <c r="AF372" s="3" t="e">
        <f t="shared" si="84"/>
        <v>#VALUE!</v>
      </c>
      <c r="AG372" t="e">
        <f t="shared" si="85"/>
        <v>#VALUE!</v>
      </c>
      <c r="AI372" s="2"/>
      <c r="AJ372" t="str">
        <f t="shared" si="86"/>
        <v/>
      </c>
      <c r="AK372" t="e">
        <f t="shared" si="87"/>
        <v>#VALUE!</v>
      </c>
      <c r="AL372" s="3"/>
      <c r="AM372" t="str">
        <f t="shared" si="88"/>
        <v/>
      </c>
      <c r="AN372" s="2" t="str">
        <f t="shared" si="89"/>
        <v/>
      </c>
      <c r="AO372" t="e">
        <f>IF(AF372="","",IF(AF372&lt;Settings!$B$8,"ROMI below target",IF(AND(Settings!$B$16&lt;&gt;"",AE372&gt;Settings!$B$16),"CAC above allowable",IF(AND(Settings!$B$10&lt;&gt;"",AG372&lt;Settings!$B$10),"Low MER","OK"))))</f>
        <v>#VALUE!</v>
      </c>
    </row>
    <row r="373" spans="5:41" x14ac:dyDescent="0.3">
      <c r="E373" s="2"/>
      <c r="F373" s="2"/>
      <c r="G373" s="2"/>
      <c r="H373" t="str">
        <f>IF(D373="","",XLOOKUP(D373,FX!$A$7:$A$100,FX!$C$7:$C$100,1))</f>
        <v/>
      </c>
      <c r="I373" s="2" t="str">
        <f t="shared" si="75"/>
        <v/>
      </c>
      <c r="J373" s="2" t="str">
        <f t="shared" si="76"/>
        <v/>
      </c>
      <c r="K373" s="2" t="str">
        <f t="shared" si="77"/>
        <v/>
      </c>
      <c r="N373" s="3">
        <f t="shared" si="78"/>
        <v>0</v>
      </c>
      <c r="O373" s="2">
        <f t="shared" si="79"/>
        <v>0</v>
      </c>
      <c r="Q373" s="2"/>
      <c r="S373" s="2" t="str">
        <f t="shared" si="80"/>
        <v/>
      </c>
      <c r="T373" s="2" t="str">
        <f t="shared" si="81"/>
        <v/>
      </c>
      <c r="U373" s="3"/>
      <c r="V373" s="3"/>
      <c r="Y373" s="2" t="str">
        <f>IF(T373="","",T373*(1-IF(U373="",Settings!$B$7,U373))*(1-IF(V373="",Settings!$B$6,V373)))</f>
        <v/>
      </c>
      <c r="Z373" s="3"/>
      <c r="AA373" s="3"/>
      <c r="AC373" s="2" t="str">
        <f>IF(Y373="","",Y373*IF(Z373="",Settings!$B$4,Z373) + Y373*IF(AA373="",Settings!$B$5,AA373) + R373*IF(AB373="",Settings!$B$6,AB373))</f>
        <v/>
      </c>
      <c r="AD373" s="2" t="str">
        <f t="shared" si="82"/>
        <v/>
      </c>
      <c r="AE373" s="2" t="str">
        <f t="shared" si="83"/>
        <v/>
      </c>
      <c r="AF373" s="3" t="e">
        <f t="shared" si="84"/>
        <v>#VALUE!</v>
      </c>
      <c r="AG373" t="e">
        <f t="shared" si="85"/>
        <v>#VALUE!</v>
      </c>
      <c r="AI373" s="2"/>
      <c r="AJ373" t="str">
        <f t="shared" si="86"/>
        <v/>
      </c>
      <c r="AK373" t="e">
        <f t="shared" si="87"/>
        <v>#VALUE!</v>
      </c>
      <c r="AL373" s="3"/>
      <c r="AM373" t="str">
        <f t="shared" si="88"/>
        <v/>
      </c>
      <c r="AN373" s="2" t="str">
        <f t="shared" si="89"/>
        <v/>
      </c>
      <c r="AO373" t="e">
        <f>IF(AF373="","",IF(AF373&lt;Settings!$B$8,"ROMI below target",IF(AND(Settings!$B$16&lt;&gt;"",AE373&gt;Settings!$B$16),"CAC above allowable",IF(AND(Settings!$B$10&lt;&gt;"",AG373&lt;Settings!$B$10),"Low MER","OK"))))</f>
        <v>#VALUE!</v>
      </c>
    </row>
    <row r="374" spans="5:41" x14ac:dyDescent="0.3">
      <c r="E374" s="2"/>
      <c r="F374" s="2"/>
      <c r="G374" s="2"/>
      <c r="H374" t="str">
        <f>IF(D374="","",XLOOKUP(D374,FX!$A$7:$A$100,FX!$C$7:$C$100,1))</f>
        <v/>
      </c>
      <c r="I374" s="2" t="str">
        <f t="shared" si="75"/>
        <v/>
      </c>
      <c r="J374" s="2" t="str">
        <f t="shared" si="76"/>
        <v/>
      </c>
      <c r="K374" s="2" t="str">
        <f t="shared" si="77"/>
        <v/>
      </c>
      <c r="N374" s="3">
        <f t="shared" si="78"/>
        <v>0</v>
      </c>
      <c r="O374" s="2">
        <f t="shared" si="79"/>
        <v>0</v>
      </c>
      <c r="Q374" s="2"/>
      <c r="S374" s="2" t="str">
        <f t="shared" si="80"/>
        <v/>
      </c>
      <c r="T374" s="2" t="str">
        <f t="shared" si="81"/>
        <v/>
      </c>
      <c r="U374" s="3"/>
      <c r="V374" s="3"/>
      <c r="Y374" s="2" t="str">
        <f>IF(T374="","",T374*(1-IF(U374="",Settings!$B$7,U374))*(1-IF(V374="",Settings!$B$6,V374)))</f>
        <v/>
      </c>
      <c r="Z374" s="3"/>
      <c r="AA374" s="3"/>
      <c r="AC374" s="2" t="str">
        <f>IF(Y374="","",Y374*IF(Z374="",Settings!$B$4,Z374) + Y374*IF(AA374="",Settings!$B$5,AA374) + R374*IF(AB374="",Settings!$B$6,AB374))</f>
        <v/>
      </c>
      <c r="AD374" s="2" t="str">
        <f t="shared" si="82"/>
        <v/>
      </c>
      <c r="AE374" s="2" t="str">
        <f t="shared" si="83"/>
        <v/>
      </c>
      <c r="AF374" s="3" t="e">
        <f t="shared" si="84"/>
        <v>#VALUE!</v>
      </c>
      <c r="AG374" t="e">
        <f t="shared" si="85"/>
        <v>#VALUE!</v>
      </c>
      <c r="AI374" s="2"/>
      <c r="AJ374" t="str">
        <f t="shared" si="86"/>
        <v/>
      </c>
      <c r="AK374" t="e">
        <f t="shared" si="87"/>
        <v>#VALUE!</v>
      </c>
      <c r="AL374" s="3"/>
      <c r="AM374" t="str">
        <f t="shared" si="88"/>
        <v/>
      </c>
      <c r="AN374" s="2" t="str">
        <f t="shared" si="89"/>
        <v/>
      </c>
      <c r="AO374" t="e">
        <f>IF(AF374="","",IF(AF374&lt;Settings!$B$8,"ROMI below target",IF(AND(Settings!$B$16&lt;&gt;"",AE374&gt;Settings!$B$16),"CAC above allowable",IF(AND(Settings!$B$10&lt;&gt;"",AG374&lt;Settings!$B$10),"Low MER","OK"))))</f>
        <v>#VALUE!</v>
      </c>
    </row>
    <row r="375" spans="5:41" x14ac:dyDescent="0.3">
      <c r="E375" s="2"/>
      <c r="F375" s="2"/>
      <c r="G375" s="2"/>
      <c r="H375" t="str">
        <f>IF(D375="","",XLOOKUP(D375,FX!$A$7:$A$100,FX!$C$7:$C$100,1))</f>
        <v/>
      </c>
      <c r="I375" s="2" t="str">
        <f t="shared" si="75"/>
        <v/>
      </c>
      <c r="J375" s="2" t="str">
        <f t="shared" si="76"/>
        <v/>
      </c>
      <c r="K375" s="2" t="str">
        <f t="shared" si="77"/>
        <v/>
      </c>
      <c r="N375" s="3">
        <f t="shared" si="78"/>
        <v>0</v>
      </c>
      <c r="O375" s="2">
        <f t="shared" si="79"/>
        <v>0</v>
      </c>
      <c r="Q375" s="2"/>
      <c r="S375" s="2" t="str">
        <f t="shared" si="80"/>
        <v/>
      </c>
      <c r="T375" s="2" t="str">
        <f t="shared" si="81"/>
        <v/>
      </c>
      <c r="U375" s="3"/>
      <c r="V375" s="3"/>
      <c r="Y375" s="2" t="str">
        <f>IF(T375="","",T375*(1-IF(U375="",Settings!$B$7,U375))*(1-IF(V375="",Settings!$B$6,V375)))</f>
        <v/>
      </c>
      <c r="Z375" s="3"/>
      <c r="AA375" s="3"/>
      <c r="AC375" s="2" t="str">
        <f>IF(Y375="","",Y375*IF(Z375="",Settings!$B$4,Z375) + Y375*IF(AA375="",Settings!$B$5,AA375) + R375*IF(AB375="",Settings!$B$6,AB375))</f>
        <v/>
      </c>
      <c r="AD375" s="2" t="str">
        <f t="shared" si="82"/>
        <v/>
      </c>
      <c r="AE375" s="2" t="str">
        <f t="shared" si="83"/>
        <v/>
      </c>
      <c r="AF375" s="3" t="e">
        <f t="shared" si="84"/>
        <v>#VALUE!</v>
      </c>
      <c r="AG375" t="e">
        <f t="shared" si="85"/>
        <v>#VALUE!</v>
      </c>
      <c r="AI375" s="2"/>
      <c r="AJ375" t="str">
        <f t="shared" si="86"/>
        <v/>
      </c>
      <c r="AK375" t="e">
        <f t="shared" si="87"/>
        <v>#VALUE!</v>
      </c>
      <c r="AL375" s="3"/>
      <c r="AM375" t="str">
        <f t="shared" si="88"/>
        <v/>
      </c>
      <c r="AN375" s="2" t="str">
        <f t="shared" si="89"/>
        <v/>
      </c>
      <c r="AO375" t="e">
        <f>IF(AF375="","",IF(AF375&lt;Settings!$B$8,"ROMI below target",IF(AND(Settings!$B$16&lt;&gt;"",AE375&gt;Settings!$B$16),"CAC above allowable",IF(AND(Settings!$B$10&lt;&gt;"",AG375&lt;Settings!$B$10),"Low MER","OK"))))</f>
        <v>#VALUE!</v>
      </c>
    </row>
    <row r="376" spans="5:41" x14ac:dyDescent="0.3">
      <c r="E376" s="2"/>
      <c r="F376" s="2"/>
      <c r="G376" s="2"/>
      <c r="H376" t="str">
        <f>IF(D376="","",XLOOKUP(D376,FX!$A$7:$A$100,FX!$C$7:$C$100,1))</f>
        <v/>
      </c>
      <c r="I376" s="2" t="str">
        <f t="shared" si="75"/>
        <v/>
      </c>
      <c r="J376" s="2" t="str">
        <f t="shared" si="76"/>
        <v/>
      </c>
      <c r="K376" s="2" t="str">
        <f t="shared" si="77"/>
        <v/>
      </c>
      <c r="N376" s="3">
        <f t="shared" si="78"/>
        <v>0</v>
      </c>
      <c r="O376" s="2">
        <f t="shared" si="79"/>
        <v>0</v>
      </c>
      <c r="Q376" s="2"/>
      <c r="S376" s="2" t="str">
        <f t="shared" si="80"/>
        <v/>
      </c>
      <c r="T376" s="2" t="str">
        <f t="shared" si="81"/>
        <v/>
      </c>
      <c r="U376" s="3"/>
      <c r="V376" s="3"/>
      <c r="Y376" s="2" t="str">
        <f>IF(T376="","",T376*(1-IF(U376="",Settings!$B$7,U376))*(1-IF(V376="",Settings!$B$6,V376)))</f>
        <v/>
      </c>
      <c r="Z376" s="3"/>
      <c r="AA376" s="3"/>
      <c r="AC376" s="2" t="str">
        <f>IF(Y376="","",Y376*IF(Z376="",Settings!$B$4,Z376) + Y376*IF(AA376="",Settings!$B$5,AA376) + R376*IF(AB376="",Settings!$B$6,AB376))</f>
        <v/>
      </c>
      <c r="AD376" s="2" t="str">
        <f t="shared" si="82"/>
        <v/>
      </c>
      <c r="AE376" s="2" t="str">
        <f t="shared" si="83"/>
        <v/>
      </c>
      <c r="AF376" s="3" t="e">
        <f t="shared" si="84"/>
        <v>#VALUE!</v>
      </c>
      <c r="AG376" t="e">
        <f t="shared" si="85"/>
        <v>#VALUE!</v>
      </c>
      <c r="AI376" s="2"/>
      <c r="AJ376" t="str">
        <f t="shared" si="86"/>
        <v/>
      </c>
      <c r="AK376" t="e">
        <f t="shared" si="87"/>
        <v>#VALUE!</v>
      </c>
      <c r="AL376" s="3"/>
      <c r="AM376" t="str">
        <f t="shared" si="88"/>
        <v/>
      </c>
      <c r="AN376" s="2" t="str">
        <f t="shared" si="89"/>
        <v/>
      </c>
      <c r="AO376" t="e">
        <f>IF(AF376="","",IF(AF376&lt;Settings!$B$8,"ROMI below target",IF(AND(Settings!$B$16&lt;&gt;"",AE376&gt;Settings!$B$16),"CAC above allowable",IF(AND(Settings!$B$10&lt;&gt;"",AG376&lt;Settings!$B$10),"Low MER","OK"))))</f>
        <v>#VALUE!</v>
      </c>
    </row>
    <row r="377" spans="5:41" x14ac:dyDescent="0.3">
      <c r="E377" s="2"/>
      <c r="F377" s="2"/>
      <c r="G377" s="2"/>
      <c r="H377" t="str">
        <f>IF(D377="","",XLOOKUP(D377,FX!$A$7:$A$100,FX!$C$7:$C$100,1))</f>
        <v/>
      </c>
      <c r="I377" s="2" t="str">
        <f t="shared" si="75"/>
        <v/>
      </c>
      <c r="J377" s="2" t="str">
        <f t="shared" si="76"/>
        <v/>
      </c>
      <c r="K377" s="2" t="str">
        <f t="shared" si="77"/>
        <v/>
      </c>
      <c r="N377" s="3">
        <f t="shared" si="78"/>
        <v>0</v>
      </c>
      <c r="O377" s="2">
        <f t="shared" si="79"/>
        <v>0</v>
      </c>
      <c r="Q377" s="2"/>
      <c r="S377" s="2" t="str">
        <f t="shared" si="80"/>
        <v/>
      </c>
      <c r="T377" s="2" t="str">
        <f t="shared" si="81"/>
        <v/>
      </c>
      <c r="U377" s="3"/>
      <c r="V377" s="3"/>
      <c r="Y377" s="2" t="str">
        <f>IF(T377="","",T377*(1-IF(U377="",Settings!$B$7,U377))*(1-IF(V377="",Settings!$B$6,V377)))</f>
        <v/>
      </c>
      <c r="Z377" s="3"/>
      <c r="AA377" s="3"/>
      <c r="AC377" s="2" t="str">
        <f>IF(Y377="","",Y377*IF(Z377="",Settings!$B$4,Z377) + Y377*IF(AA377="",Settings!$B$5,AA377) + R377*IF(AB377="",Settings!$B$6,AB377))</f>
        <v/>
      </c>
      <c r="AD377" s="2" t="str">
        <f t="shared" si="82"/>
        <v/>
      </c>
      <c r="AE377" s="2" t="str">
        <f t="shared" si="83"/>
        <v/>
      </c>
      <c r="AF377" s="3" t="e">
        <f t="shared" si="84"/>
        <v>#VALUE!</v>
      </c>
      <c r="AG377" t="e">
        <f t="shared" si="85"/>
        <v>#VALUE!</v>
      </c>
      <c r="AI377" s="2"/>
      <c r="AJ377" t="str">
        <f t="shared" si="86"/>
        <v/>
      </c>
      <c r="AK377" t="e">
        <f t="shared" si="87"/>
        <v>#VALUE!</v>
      </c>
      <c r="AL377" s="3"/>
      <c r="AM377" t="str">
        <f t="shared" si="88"/>
        <v/>
      </c>
      <c r="AN377" s="2" t="str">
        <f t="shared" si="89"/>
        <v/>
      </c>
      <c r="AO377" t="e">
        <f>IF(AF377="","",IF(AF377&lt;Settings!$B$8,"ROMI below target",IF(AND(Settings!$B$16&lt;&gt;"",AE377&gt;Settings!$B$16),"CAC above allowable",IF(AND(Settings!$B$10&lt;&gt;"",AG377&lt;Settings!$B$10),"Low MER","OK"))))</f>
        <v>#VALUE!</v>
      </c>
    </row>
    <row r="378" spans="5:41" x14ac:dyDescent="0.3">
      <c r="E378" s="2"/>
      <c r="F378" s="2"/>
      <c r="G378" s="2"/>
      <c r="H378" t="str">
        <f>IF(D378="","",XLOOKUP(D378,FX!$A$7:$A$100,FX!$C$7:$C$100,1))</f>
        <v/>
      </c>
      <c r="I378" s="2" t="str">
        <f t="shared" si="75"/>
        <v/>
      </c>
      <c r="J378" s="2" t="str">
        <f t="shared" si="76"/>
        <v/>
      </c>
      <c r="K378" s="2" t="str">
        <f t="shared" si="77"/>
        <v/>
      </c>
      <c r="N378" s="3">
        <f t="shared" si="78"/>
        <v>0</v>
      </c>
      <c r="O378" s="2">
        <f t="shared" si="79"/>
        <v>0</v>
      </c>
      <c r="Q378" s="2"/>
      <c r="S378" s="2" t="str">
        <f t="shared" si="80"/>
        <v/>
      </c>
      <c r="T378" s="2" t="str">
        <f t="shared" si="81"/>
        <v/>
      </c>
      <c r="U378" s="3"/>
      <c r="V378" s="3"/>
      <c r="Y378" s="2" t="str">
        <f>IF(T378="","",T378*(1-IF(U378="",Settings!$B$7,U378))*(1-IF(V378="",Settings!$B$6,V378)))</f>
        <v/>
      </c>
      <c r="Z378" s="3"/>
      <c r="AA378" s="3"/>
      <c r="AC378" s="2" t="str">
        <f>IF(Y378="","",Y378*IF(Z378="",Settings!$B$4,Z378) + Y378*IF(AA378="",Settings!$B$5,AA378) + R378*IF(AB378="",Settings!$B$6,AB378))</f>
        <v/>
      </c>
      <c r="AD378" s="2" t="str">
        <f t="shared" si="82"/>
        <v/>
      </c>
      <c r="AE378" s="2" t="str">
        <f t="shared" si="83"/>
        <v/>
      </c>
      <c r="AF378" s="3" t="e">
        <f t="shared" si="84"/>
        <v>#VALUE!</v>
      </c>
      <c r="AG378" t="e">
        <f t="shared" si="85"/>
        <v>#VALUE!</v>
      </c>
      <c r="AI378" s="2"/>
      <c r="AJ378" t="str">
        <f t="shared" si="86"/>
        <v/>
      </c>
      <c r="AK378" t="e">
        <f t="shared" si="87"/>
        <v>#VALUE!</v>
      </c>
      <c r="AL378" s="3"/>
      <c r="AM378" t="str">
        <f t="shared" si="88"/>
        <v/>
      </c>
      <c r="AN378" s="2" t="str">
        <f t="shared" si="89"/>
        <v/>
      </c>
      <c r="AO378" t="e">
        <f>IF(AF378="","",IF(AF378&lt;Settings!$B$8,"ROMI below target",IF(AND(Settings!$B$16&lt;&gt;"",AE378&gt;Settings!$B$16),"CAC above allowable",IF(AND(Settings!$B$10&lt;&gt;"",AG378&lt;Settings!$B$10),"Low MER","OK"))))</f>
        <v>#VALUE!</v>
      </c>
    </row>
    <row r="379" spans="5:41" x14ac:dyDescent="0.3">
      <c r="E379" s="2"/>
      <c r="F379" s="2"/>
      <c r="G379" s="2"/>
      <c r="H379" t="str">
        <f>IF(D379="","",XLOOKUP(D379,FX!$A$7:$A$100,FX!$C$7:$C$100,1))</f>
        <v/>
      </c>
      <c r="I379" s="2" t="str">
        <f t="shared" si="75"/>
        <v/>
      </c>
      <c r="J379" s="2" t="str">
        <f t="shared" si="76"/>
        <v/>
      </c>
      <c r="K379" s="2" t="str">
        <f t="shared" si="77"/>
        <v/>
      </c>
      <c r="N379" s="3">
        <f t="shared" si="78"/>
        <v>0</v>
      </c>
      <c r="O379" s="2">
        <f t="shared" si="79"/>
        <v>0</v>
      </c>
      <c r="Q379" s="2"/>
      <c r="S379" s="2" t="str">
        <f t="shared" si="80"/>
        <v/>
      </c>
      <c r="T379" s="2" t="str">
        <f t="shared" si="81"/>
        <v/>
      </c>
      <c r="U379" s="3"/>
      <c r="V379" s="3"/>
      <c r="Y379" s="2" t="str">
        <f>IF(T379="","",T379*(1-IF(U379="",Settings!$B$7,U379))*(1-IF(V379="",Settings!$B$6,V379)))</f>
        <v/>
      </c>
      <c r="Z379" s="3"/>
      <c r="AA379" s="3"/>
      <c r="AC379" s="2" t="str">
        <f>IF(Y379="","",Y379*IF(Z379="",Settings!$B$4,Z379) + Y379*IF(AA379="",Settings!$B$5,AA379) + R379*IF(AB379="",Settings!$B$6,AB379))</f>
        <v/>
      </c>
      <c r="AD379" s="2" t="str">
        <f t="shared" si="82"/>
        <v/>
      </c>
      <c r="AE379" s="2" t="str">
        <f t="shared" si="83"/>
        <v/>
      </c>
      <c r="AF379" s="3" t="e">
        <f t="shared" si="84"/>
        <v>#VALUE!</v>
      </c>
      <c r="AG379" t="e">
        <f t="shared" si="85"/>
        <v>#VALUE!</v>
      </c>
      <c r="AI379" s="2"/>
      <c r="AJ379" t="str">
        <f t="shared" si="86"/>
        <v/>
      </c>
      <c r="AK379" t="e">
        <f t="shared" si="87"/>
        <v>#VALUE!</v>
      </c>
      <c r="AL379" s="3"/>
      <c r="AM379" t="str">
        <f t="shared" si="88"/>
        <v/>
      </c>
      <c r="AN379" s="2" t="str">
        <f t="shared" si="89"/>
        <v/>
      </c>
      <c r="AO379" t="e">
        <f>IF(AF379="","",IF(AF379&lt;Settings!$B$8,"ROMI below target",IF(AND(Settings!$B$16&lt;&gt;"",AE379&gt;Settings!$B$16),"CAC above allowable",IF(AND(Settings!$B$10&lt;&gt;"",AG379&lt;Settings!$B$10),"Low MER","OK"))))</f>
        <v>#VALUE!</v>
      </c>
    </row>
    <row r="380" spans="5:41" x14ac:dyDescent="0.3">
      <c r="E380" s="2"/>
      <c r="F380" s="2"/>
      <c r="G380" s="2"/>
      <c r="H380" t="str">
        <f>IF(D380="","",XLOOKUP(D380,FX!$A$7:$A$100,FX!$C$7:$C$100,1))</f>
        <v/>
      </c>
      <c r="I380" s="2" t="str">
        <f t="shared" si="75"/>
        <v/>
      </c>
      <c r="J380" s="2" t="str">
        <f t="shared" si="76"/>
        <v/>
      </c>
      <c r="K380" s="2" t="str">
        <f t="shared" si="77"/>
        <v/>
      </c>
      <c r="N380" s="3">
        <f t="shared" si="78"/>
        <v>0</v>
      </c>
      <c r="O380" s="2">
        <f t="shared" si="79"/>
        <v>0</v>
      </c>
      <c r="Q380" s="2"/>
      <c r="S380" s="2" t="str">
        <f t="shared" si="80"/>
        <v/>
      </c>
      <c r="T380" s="2" t="str">
        <f t="shared" si="81"/>
        <v/>
      </c>
      <c r="U380" s="3"/>
      <c r="V380" s="3"/>
      <c r="Y380" s="2" t="str">
        <f>IF(T380="","",T380*(1-IF(U380="",Settings!$B$7,U380))*(1-IF(V380="",Settings!$B$6,V380)))</f>
        <v/>
      </c>
      <c r="Z380" s="3"/>
      <c r="AA380" s="3"/>
      <c r="AC380" s="2" t="str">
        <f>IF(Y380="","",Y380*IF(Z380="",Settings!$B$4,Z380) + Y380*IF(AA380="",Settings!$B$5,AA380) + R380*IF(AB380="",Settings!$B$6,AB380))</f>
        <v/>
      </c>
      <c r="AD380" s="2" t="str">
        <f t="shared" si="82"/>
        <v/>
      </c>
      <c r="AE380" s="2" t="str">
        <f t="shared" si="83"/>
        <v/>
      </c>
      <c r="AF380" s="3" t="e">
        <f t="shared" si="84"/>
        <v>#VALUE!</v>
      </c>
      <c r="AG380" t="e">
        <f t="shared" si="85"/>
        <v>#VALUE!</v>
      </c>
      <c r="AI380" s="2"/>
      <c r="AJ380" t="str">
        <f t="shared" si="86"/>
        <v/>
      </c>
      <c r="AK380" t="e">
        <f t="shared" si="87"/>
        <v>#VALUE!</v>
      </c>
      <c r="AL380" s="3"/>
      <c r="AM380" t="str">
        <f t="shared" si="88"/>
        <v/>
      </c>
      <c r="AN380" s="2" t="str">
        <f t="shared" si="89"/>
        <v/>
      </c>
      <c r="AO380" t="e">
        <f>IF(AF380="","",IF(AF380&lt;Settings!$B$8,"ROMI below target",IF(AND(Settings!$B$16&lt;&gt;"",AE380&gt;Settings!$B$16),"CAC above allowable",IF(AND(Settings!$B$10&lt;&gt;"",AG380&lt;Settings!$B$10),"Low MER","OK"))))</f>
        <v>#VALUE!</v>
      </c>
    </row>
    <row r="381" spans="5:41" x14ac:dyDescent="0.3">
      <c r="E381" s="2"/>
      <c r="F381" s="2"/>
      <c r="G381" s="2"/>
      <c r="H381" t="str">
        <f>IF(D381="","",XLOOKUP(D381,FX!$A$7:$A$100,FX!$C$7:$C$100,1))</f>
        <v/>
      </c>
      <c r="I381" s="2" t="str">
        <f t="shared" si="75"/>
        <v/>
      </c>
      <c r="J381" s="2" t="str">
        <f t="shared" si="76"/>
        <v/>
      </c>
      <c r="K381" s="2" t="str">
        <f t="shared" si="77"/>
        <v/>
      </c>
      <c r="N381" s="3">
        <f t="shared" si="78"/>
        <v>0</v>
      </c>
      <c r="O381" s="2">
        <f t="shared" si="79"/>
        <v>0</v>
      </c>
      <c r="Q381" s="2"/>
      <c r="S381" s="2" t="str">
        <f t="shared" si="80"/>
        <v/>
      </c>
      <c r="T381" s="2" t="str">
        <f t="shared" si="81"/>
        <v/>
      </c>
      <c r="U381" s="3"/>
      <c r="V381" s="3"/>
      <c r="Y381" s="2" t="str">
        <f>IF(T381="","",T381*(1-IF(U381="",Settings!$B$7,U381))*(1-IF(V381="",Settings!$B$6,V381)))</f>
        <v/>
      </c>
      <c r="Z381" s="3"/>
      <c r="AA381" s="3"/>
      <c r="AC381" s="2" t="str">
        <f>IF(Y381="","",Y381*IF(Z381="",Settings!$B$4,Z381) + Y381*IF(AA381="",Settings!$B$5,AA381) + R381*IF(AB381="",Settings!$B$6,AB381))</f>
        <v/>
      </c>
      <c r="AD381" s="2" t="str">
        <f t="shared" si="82"/>
        <v/>
      </c>
      <c r="AE381" s="2" t="str">
        <f t="shared" si="83"/>
        <v/>
      </c>
      <c r="AF381" s="3" t="e">
        <f t="shared" si="84"/>
        <v>#VALUE!</v>
      </c>
      <c r="AG381" t="e">
        <f t="shared" si="85"/>
        <v>#VALUE!</v>
      </c>
      <c r="AI381" s="2"/>
      <c r="AJ381" t="str">
        <f t="shared" si="86"/>
        <v/>
      </c>
      <c r="AK381" t="e">
        <f t="shared" si="87"/>
        <v>#VALUE!</v>
      </c>
      <c r="AL381" s="3"/>
      <c r="AM381" t="str">
        <f t="shared" si="88"/>
        <v/>
      </c>
      <c r="AN381" s="2" t="str">
        <f t="shared" si="89"/>
        <v/>
      </c>
      <c r="AO381" t="e">
        <f>IF(AF381="","",IF(AF381&lt;Settings!$B$8,"ROMI below target",IF(AND(Settings!$B$16&lt;&gt;"",AE381&gt;Settings!$B$16),"CAC above allowable",IF(AND(Settings!$B$10&lt;&gt;"",AG381&lt;Settings!$B$10),"Low MER","OK"))))</f>
        <v>#VALUE!</v>
      </c>
    </row>
    <row r="382" spans="5:41" x14ac:dyDescent="0.3">
      <c r="E382" s="2"/>
      <c r="F382" s="2"/>
      <c r="G382" s="2"/>
      <c r="H382" t="str">
        <f>IF(D382="","",XLOOKUP(D382,FX!$A$7:$A$100,FX!$C$7:$C$100,1))</f>
        <v/>
      </c>
      <c r="I382" s="2" t="str">
        <f t="shared" si="75"/>
        <v/>
      </c>
      <c r="J382" s="2" t="str">
        <f t="shared" si="76"/>
        <v/>
      </c>
      <c r="K382" s="2" t="str">
        <f t="shared" si="77"/>
        <v/>
      </c>
      <c r="N382" s="3">
        <f t="shared" si="78"/>
        <v>0</v>
      </c>
      <c r="O382" s="2">
        <f t="shared" si="79"/>
        <v>0</v>
      </c>
      <c r="Q382" s="2"/>
      <c r="S382" s="2" t="str">
        <f t="shared" si="80"/>
        <v/>
      </c>
      <c r="T382" s="2" t="str">
        <f t="shared" si="81"/>
        <v/>
      </c>
      <c r="U382" s="3"/>
      <c r="V382" s="3"/>
      <c r="Y382" s="2" t="str">
        <f>IF(T382="","",T382*(1-IF(U382="",Settings!$B$7,U382))*(1-IF(V382="",Settings!$B$6,V382)))</f>
        <v/>
      </c>
      <c r="Z382" s="3"/>
      <c r="AA382" s="3"/>
      <c r="AC382" s="2" t="str">
        <f>IF(Y382="","",Y382*IF(Z382="",Settings!$B$4,Z382) + Y382*IF(AA382="",Settings!$B$5,AA382) + R382*IF(AB382="",Settings!$B$6,AB382))</f>
        <v/>
      </c>
      <c r="AD382" s="2" t="str">
        <f t="shared" si="82"/>
        <v/>
      </c>
      <c r="AE382" s="2" t="str">
        <f t="shared" si="83"/>
        <v/>
      </c>
      <c r="AF382" s="3" t="e">
        <f t="shared" si="84"/>
        <v>#VALUE!</v>
      </c>
      <c r="AG382" t="e">
        <f t="shared" si="85"/>
        <v>#VALUE!</v>
      </c>
      <c r="AI382" s="2"/>
      <c r="AJ382" t="str">
        <f t="shared" si="86"/>
        <v/>
      </c>
      <c r="AK382" t="e">
        <f t="shared" si="87"/>
        <v>#VALUE!</v>
      </c>
      <c r="AL382" s="3"/>
      <c r="AM382" t="str">
        <f t="shared" si="88"/>
        <v/>
      </c>
      <c r="AN382" s="2" t="str">
        <f t="shared" si="89"/>
        <v/>
      </c>
      <c r="AO382" t="e">
        <f>IF(AF382="","",IF(AF382&lt;Settings!$B$8,"ROMI below target",IF(AND(Settings!$B$16&lt;&gt;"",AE382&gt;Settings!$B$16),"CAC above allowable",IF(AND(Settings!$B$10&lt;&gt;"",AG382&lt;Settings!$B$10),"Low MER","OK"))))</f>
        <v>#VALUE!</v>
      </c>
    </row>
    <row r="383" spans="5:41" x14ac:dyDescent="0.3">
      <c r="E383" s="2"/>
      <c r="F383" s="2"/>
      <c r="G383" s="2"/>
      <c r="H383" t="str">
        <f>IF(D383="","",XLOOKUP(D383,FX!$A$7:$A$100,FX!$C$7:$C$100,1))</f>
        <v/>
      </c>
      <c r="I383" s="2" t="str">
        <f t="shared" si="75"/>
        <v/>
      </c>
      <c r="J383" s="2" t="str">
        <f t="shared" si="76"/>
        <v/>
      </c>
      <c r="K383" s="2" t="str">
        <f t="shared" si="77"/>
        <v/>
      </c>
      <c r="N383" s="3">
        <f t="shared" si="78"/>
        <v>0</v>
      </c>
      <c r="O383" s="2">
        <f t="shared" si="79"/>
        <v>0</v>
      </c>
      <c r="Q383" s="2"/>
      <c r="S383" s="2" t="str">
        <f t="shared" si="80"/>
        <v/>
      </c>
      <c r="T383" s="2" t="str">
        <f t="shared" si="81"/>
        <v/>
      </c>
      <c r="U383" s="3"/>
      <c r="V383" s="3"/>
      <c r="Y383" s="2" t="str">
        <f>IF(T383="","",T383*(1-IF(U383="",Settings!$B$7,U383))*(1-IF(V383="",Settings!$B$6,V383)))</f>
        <v/>
      </c>
      <c r="Z383" s="3"/>
      <c r="AA383" s="3"/>
      <c r="AC383" s="2" t="str">
        <f>IF(Y383="","",Y383*IF(Z383="",Settings!$B$4,Z383) + Y383*IF(AA383="",Settings!$B$5,AA383) + R383*IF(AB383="",Settings!$B$6,AB383))</f>
        <v/>
      </c>
      <c r="AD383" s="2" t="str">
        <f t="shared" si="82"/>
        <v/>
      </c>
      <c r="AE383" s="2" t="str">
        <f t="shared" si="83"/>
        <v/>
      </c>
      <c r="AF383" s="3" t="e">
        <f t="shared" si="84"/>
        <v>#VALUE!</v>
      </c>
      <c r="AG383" t="e">
        <f t="shared" si="85"/>
        <v>#VALUE!</v>
      </c>
      <c r="AI383" s="2"/>
      <c r="AJ383" t="str">
        <f t="shared" si="86"/>
        <v/>
      </c>
      <c r="AK383" t="e">
        <f t="shared" si="87"/>
        <v>#VALUE!</v>
      </c>
      <c r="AL383" s="3"/>
      <c r="AM383" t="str">
        <f t="shared" si="88"/>
        <v/>
      </c>
      <c r="AN383" s="2" t="str">
        <f t="shared" si="89"/>
        <v/>
      </c>
      <c r="AO383" t="e">
        <f>IF(AF383="","",IF(AF383&lt;Settings!$B$8,"ROMI below target",IF(AND(Settings!$B$16&lt;&gt;"",AE383&gt;Settings!$B$16),"CAC above allowable",IF(AND(Settings!$B$10&lt;&gt;"",AG383&lt;Settings!$B$10),"Low MER","OK"))))</f>
        <v>#VALUE!</v>
      </c>
    </row>
    <row r="384" spans="5:41" x14ac:dyDescent="0.3">
      <c r="E384" s="2"/>
      <c r="F384" s="2"/>
      <c r="G384" s="2"/>
      <c r="H384" t="str">
        <f>IF(D384="","",XLOOKUP(D384,FX!$A$7:$A$100,FX!$C$7:$C$100,1))</f>
        <v/>
      </c>
      <c r="I384" s="2" t="str">
        <f t="shared" si="75"/>
        <v/>
      </c>
      <c r="J384" s="2" t="str">
        <f t="shared" si="76"/>
        <v/>
      </c>
      <c r="K384" s="2" t="str">
        <f t="shared" si="77"/>
        <v/>
      </c>
      <c r="N384" s="3">
        <f t="shared" si="78"/>
        <v>0</v>
      </c>
      <c r="O384" s="2">
        <f t="shared" si="79"/>
        <v>0</v>
      </c>
      <c r="Q384" s="2"/>
      <c r="S384" s="2" t="str">
        <f t="shared" si="80"/>
        <v/>
      </c>
      <c r="T384" s="2" t="str">
        <f t="shared" si="81"/>
        <v/>
      </c>
      <c r="U384" s="3"/>
      <c r="V384" s="3"/>
      <c r="Y384" s="2" t="str">
        <f>IF(T384="","",T384*(1-IF(U384="",Settings!$B$7,U384))*(1-IF(V384="",Settings!$B$6,V384)))</f>
        <v/>
      </c>
      <c r="Z384" s="3"/>
      <c r="AA384" s="3"/>
      <c r="AC384" s="2" t="str">
        <f>IF(Y384="","",Y384*IF(Z384="",Settings!$B$4,Z384) + Y384*IF(AA384="",Settings!$B$5,AA384) + R384*IF(AB384="",Settings!$B$6,AB384))</f>
        <v/>
      </c>
      <c r="AD384" s="2" t="str">
        <f t="shared" si="82"/>
        <v/>
      </c>
      <c r="AE384" s="2" t="str">
        <f t="shared" si="83"/>
        <v/>
      </c>
      <c r="AF384" s="3" t="e">
        <f t="shared" si="84"/>
        <v>#VALUE!</v>
      </c>
      <c r="AG384" t="e">
        <f t="shared" si="85"/>
        <v>#VALUE!</v>
      </c>
      <c r="AI384" s="2"/>
      <c r="AJ384" t="str">
        <f t="shared" si="86"/>
        <v/>
      </c>
      <c r="AK384" t="e">
        <f t="shared" si="87"/>
        <v>#VALUE!</v>
      </c>
      <c r="AL384" s="3"/>
      <c r="AM384" t="str">
        <f t="shared" si="88"/>
        <v/>
      </c>
      <c r="AN384" s="2" t="str">
        <f t="shared" si="89"/>
        <v/>
      </c>
      <c r="AO384" t="e">
        <f>IF(AF384="","",IF(AF384&lt;Settings!$B$8,"ROMI below target",IF(AND(Settings!$B$16&lt;&gt;"",AE384&gt;Settings!$B$16),"CAC above allowable",IF(AND(Settings!$B$10&lt;&gt;"",AG384&lt;Settings!$B$10),"Low MER","OK"))))</f>
        <v>#VALUE!</v>
      </c>
    </row>
    <row r="385" spans="5:41" x14ac:dyDescent="0.3">
      <c r="E385" s="2"/>
      <c r="F385" s="2"/>
      <c r="G385" s="2"/>
      <c r="H385" t="str">
        <f>IF(D385="","",XLOOKUP(D385,FX!$A$7:$A$100,FX!$C$7:$C$100,1))</f>
        <v/>
      </c>
      <c r="I385" s="2" t="str">
        <f t="shared" si="75"/>
        <v/>
      </c>
      <c r="J385" s="2" t="str">
        <f t="shared" si="76"/>
        <v/>
      </c>
      <c r="K385" s="2" t="str">
        <f t="shared" si="77"/>
        <v/>
      </c>
      <c r="N385" s="3">
        <f t="shared" si="78"/>
        <v>0</v>
      </c>
      <c r="O385" s="2">
        <f t="shared" si="79"/>
        <v>0</v>
      </c>
      <c r="Q385" s="2"/>
      <c r="S385" s="2" t="str">
        <f t="shared" si="80"/>
        <v/>
      </c>
      <c r="T385" s="2" t="str">
        <f t="shared" si="81"/>
        <v/>
      </c>
      <c r="U385" s="3"/>
      <c r="V385" s="3"/>
      <c r="Y385" s="2" t="str">
        <f>IF(T385="","",T385*(1-IF(U385="",Settings!$B$7,U385))*(1-IF(V385="",Settings!$B$6,V385)))</f>
        <v/>
      </c>
      <c r="Z385" s="3"/>
      <c r="AA385" s="3"/>
      <c r="AC385" s="2" t="str">
        <f>IF(Y385="","",Y385*IF(Z385="",Settings!$B$4,Z385) + Y385*IF(AA385="",Settings!$B$5,AA385) + R385*IF(AB385="",Settings!$B$6,AB385))</f>
        <v/>
      </c>
      <c r="AD385" s="2" t="str">
        <f t="shared" si="82"/>
        <v/>
      </c>
      <c r="AE385" s="2" t="str">
        <f t="shared" si="83"/>
        <v/>
      </c>
      <c r="AF385" s="3" t="e">
        <f t="shared" si="84"/>
        <v>#VALUE!</v>
      </c>
      <c r="AG385" t="e">
        <f t="shared" si="85"/>
        <v>#VALUE!</v>
      </c>
      <c r="AI385" s="2"/>
      <c r="AJ385" t="str">
        <f t="shared" si="86"/>
        <v/>
      </c>
      <c r="AK385" t="e">
        <f t="shared" si="87"/>
        <v>#VALUE!</v>
      </c>
      <c r="AL385" s="3"/>
      <c r="AM385" t="str">
        <f t="shared" si="88"/>
        <v/>
      </c>
      <c r="AN385" s="2" t="str">
        <f t="shared" si="89"/>
        <v/>
      </c>
      <c r="AO385" t="e">
        <f>IF(AF385="","",IF(AF385&lt;Settings!$B$8,"ROMI below target",IF(AND(Settings!$B$16&lt;&gt;"",AE385&gt;Settings!$B$16),"CAC above allowable",IF(AND(Settings!$B$10&lt;&gt;"",AG385&lt;Settings!$B$10),"Low MER","OK"))))</f>
        <v>#VALUE!</v>
      </c>
    </row>
    <row r="386" spans="5:41" x14ac:dyDescent="0.3">
      <c r="E386" s="2"/>
      <c r="F386" s="2"/>
      <c r="G386" s="2"/>
      <c r="H386" t="str">
        <f>IF(D386="","",XLOOKUP(D386,FX!$A$7:$A$100,FX!$C$7:$C$100,1))</f>
        <v/>
      </c>
      <c r="I386" s="2" t="str">
        <f t="shared" ref="I386:I449" si="90">IF(E386="","",E386*H386)</f>
        <v/>
      </c>
      <c r="J386" s="2" t="str">
        <f t="shared" ref="J386:J449" si="91">IF(F386="","",F386*H386)</f>
        <v/>
      </c>
      <c r="K386" s="2" t="str">
        <f t="shared" ref="K386:K449" si="92">IF(OR(I386="",J386=""),"",I386+J386)</f>
        <v/>
      </c>
      <c r="N386" s="3">
        <f t="shared" ref="N386:N449" si="93">IFERROR(M386/L386,0)</f>
        <v>0</v>
      </c>
      <c r="O386" s="2">
        <f t="shared" ref="O386:O449" si="94">IFERROR(E386/M386,0)</f>
        <v>0</v>
      </c>
      <c r="Q386" s="2"/>
      <c r="S386" s="2" t="str">
        <f t="shared" ref="S386:S449" si="95">IF(Q386="","",Q386*H386)</f>
        <v/>
      </c>
      <c r="T386" s="2" t="str">
        <f t="shared" ref="T386:T449" si="96">IF(OR(R386="",S386=""),"",R386*S386)</f>
        <v/>
      </c>
      <c r="U386" s="3"/>
      <c r="V386" s="3"/>
      <c r="Y386" s="2" t="str">
        <f>IF(T386="","",T386*(1-IF(U386="",Settings!$B$7,U386))*(1-IF(V386="",Settings!$B$6,V386)))</f>
        <v/>
      </c>
      <c r="Z386" s="3"/>
      <c r="AA386" s="3"/>
      <c r="AC386" s="2" t="str">
        <f>IF(Y386="","",Y386*IF(Z386="",Settings!$B$4,Z386) + Y386*IF(AA386="",Settings!$B$5,AA386) + R386*IF(AB386="",Settings!$B$6,AB386))</f>
        <v/>
      </c>
      <c r="AD386" s="2" t="str">
        <f t="shared" ref="AD386:AD449" si="97">IF(Y386="","",Y386-AC386)</f>
        <v/>
      </c>
      <c r="AE386" s="2" t="str">
        <f t="shared" ref="AE386:AE449" si="98">IF(R386=0,"",K386/R386)</f>
        <v/>
      </c>
      <c r="AF386" s="3" t="e">
        <f t="shared" ref="AF386:AF449" si="99">IF(K386=0,"",(AD386-K386)/K386*100)</f>
        <v>#VALUE!</v>
      </c>
      <c r="AG386" t="e">
        <f t="shared" ref="AG386:AG449" si="100">IF(I386=0,"",Y386/I386)</f>
        <v>#VALUE!</v>
      </c>
      <c r="AI386" s="2"/>
      <c r="AJ386" t="str">
        <f t="shared" ref="AJ386:AJ449" si="101">IF(OR(AI386="",AE386=""),"",AI386/AE386)</f>
        <v/>
      </c>
      <c r="AK386" t="e">
        <f t="shared" ref="AK386:AK449" si="102">IF(AD386&lt;=0,"",K386/AD386)</f>
        <v>#VALUE!</v>
      </c>
      <c r="AL386" s="3"/>
      <c r="AM386" t="str">
        <f t="shared" ref="AM386:AM449" si="103">IF(AL386="","",R386*AL386)</f>
        <v/>
      </c>
      <c r="AN386" s="2" t="str">
        <f t="shared" ref="AN386:AN449" si="104">IF(AL386="","",Y386*AL386)</f>
        <v/>
      </c>
      <c r="AO386" t="e">
        <f>IF(AF386="","",IF(AF386&lt;Settings!$B$8,"ROMI below target",IF(AND(Settings!$B$16&lt;&gt;"",AE386&gt;Settings!$B$16),"CAC above allowable",IF(AND(Settings!$B$10&lt;&gt;"",AG386&lt;Settings!$B$10),"Low MER","OK"))))</f>
        <v>#VALUE!</v>
      </c>
    </row>
    <row r="387" spans="5:41" x14ac:dyDescent="0.3">
      <c r="E387" s="2"/>
      <c r="F387" s="2"/>
      <c r="G387" s="2"/>
      <c r="H387" t="str">
        <f>IF(D387="","",XLOOKUP(D387,FX!$A$7:$A$100,FX!$C$7:$C$100,1))</f>
        <v/>
      </c>
      <c r="I387" s="2" t="str">
        <f t="shared" si="90"/>
        <v/>
      </c>
      <c r="J387" s="2" t="str">
        <f t="shared" si="91"/>
        <v/>
      </c>
      <c r="K387" s="2" t="str">
        <f t="shared" si="92"/>
        <v/>
      </c>
      <c r="N387" s="3">
        <f t="shared" si="93"/>
        <v>0</v>
      </c>
      <c r="O387" s="2">
        <f t="shared" si="94"/>
        <v>0</v>
      </c>
      <c r="Q387" s="2"/>
      <c r="S387" s="2" t="str">
        <f t="shared" si="95"/>
        <v/>
      </c>
      <c r="T387" s="2" t="str">
        <f t="shared" si="96"/>
        <v/>
      </c>
      <c r="U387" s="3"/>
      <c r="V387" s="3"/>
      <c r="Y387" s="2" t="str">
        <f>IF(T387="","",T387*(1-IF(U387="",Settings!$B$7,U387))*(1-IF(V387="",Settings!$B$6,V387)))</f>
        <v/>
      </c>
      <c r="Z387" s="3"/>
      <c r="AA387" s="3"/>
      <c r="AC387" s="2" t="str">
        <f>IF(Y387="","",Y387*IF(Z387="",Settings!$B$4,Z387) + Y387*IF(AA387="",Settings!$B$5,AA387) + R387*IF(AB387="",Settings!$B$6,AB387))</f>
        <v/>
      </c>
      <c r="AD387" s="2" t="str">
        <f t="shared" si="97"/>
        <v/>
      </c>
      <c r="AE387" s="2" t="str">
        <f t="shared" si="98"/>
        <v/>
      </c>
      <c r="AF387" s="3" t="e">
        <f t="shared" si="99"/>
        <v>#VALUE!</v>
      </c>
      <c r="AG387" t="e">
        <f t="shared" si="100"/>
        <v>#VALUE!</v>
      </c>
      <c r="AI387" s="2"/>
      <c r="AJ387" t="str">
        <f t="shared" si="101"/>
        <v/>
      </c>
      <c r="AK387" t="e">
        <f t="shared" si="102"/>
        <v>#VALUE!</v>
      </c>
      <c r="AL387" s="3"/>
      <c r="AM387" t="str">
        <f t="shared" si="103"/>
        <v/>
      </c>
      <c r="AN387" s="2" t="str">
        <f t="shared" si="104"/>
        <v/>
      </c>
      <c r="AO387" t="e">
        <f>IF(AF387="","",IF(AF387&lt;Settings!$B$8,"ROMI below target",IF(AND(Settings!$B$16&lt;&gt;"",AE387&gt;Settings!$B$16),"CAC above allowable",IF(AND(Settings!$B$10&lt;&gt;"",AG387&lt;Settings!$B$10),"Low MER","OK"))))</f>
        <v>#VALUE!</v>
      </c>
    </row>
    <row r="388" spans="5:41" x14ac:dyDescent="0.3">
      <c r="E388" s="2"/>
      <c r="F388" s="2"/>
      <c r="G388" s="2"/>
      <c r="H388" t="str">
        <f>IF(D388="","",XLOOKUP(D388,FX!$A$7:$A$100,FX!$C$7:$C$100,1))</f>
        <v/>
      </c>
      <c r="I388" s="2" t="str">
        <f t="shared" si="90"/>
        <v/>
      </c>
      <c r="J388" s="2" t="str">
        <f t="shared" si="91"/>
        <v/>
      </c>
      <c r="K388" s="2" t="str">
        <f t="shared" si="92"/>
        <v/>
      </c>
      <c r="N388" s="3">
        <f t="shared" si="93"/>
        <v>0</v>
      </c>
      <c r="O388" s="2">
        <f t="shared" si="94"/>
        <v>0</v>
      </c>
      <c r="Q388" s="2"/>
      <c r="S388" s="2" t="str">
        <f t="shared" si="95"/>
        <v/>
      </c>
      <c r="T388" s="2" t="str">
        <f t="shared" si="96"/>
        <v/>
      </c>
      <c r="U388" s="3"/>
      <c r="V388" s="3"/>
      <c r="Y388" s="2" t="str">
        <f>IF(T388="","",T388*(1-IF(U388="",Settings!$B$7,U388))*(1-IF(V388="",Settings!$B$6,V388)))</f>
        <v/>
      </c>
      <c r="Z388" s="3"/>
      <c r="AA388" s="3"/>
      <c r="AC388" s="2" t="str">
        <f>IF(Y388="","",Y388*IF(Z388="",Settings!$B$4,Z388) + Y388*IF(AA388="",Settings!$B$5,AA388) + R388*IF(AB388="",Settings!$B$6,AB388))</f>
        <v/>
      </c>
      <c r="AD388" s="2" t="str">
        <f t="shared" si="97"/>
        <v/>
      </c>
      <c r="AE388" s="2" t="str">
        <f t="shared" si="98"/>
        <v/>
      </c>
      <c r="AF388" s="3" t="e">
        <f t="shared" si="99"/>
        <v>#VALUE!</v>
      </c>
      <c r="AG388" t="e">
        <f t="shared" si="100"/>
        <v>#VALUE!</v>
      </c>
      <c r="AI388" s="2"/>
      <c r="AJ388" t="str">
        <f t="shared" si="101"/>
        <v/>
      </c>
      <c r="AK388" t="e">
        <f t="shared" si="102"/>
        <v>#VALUE!</v>
      </c>
      <c r="AL388" s="3"/>
      <c r="AM388" t="str">
        <f t="shared" si="103"/>
        <v/>
      </c>
      <c r="AN388" s="2" t="str">
        <f t="shared" si="104"/>
        <v/>
      </c>
      <c r="AO388" t="e">
        <f>IF(AF388="","",IF(AF388&lt;Settings!$B$8,"ROMI below target",IF(AND(Settings!$B$16&lt;&gt;"",AE388&gt;Settings!$B$16),"CAC above allowable",IF(AND(Settings!$B$10&lt;&gt;"",AG388&lt;Settings!$B$10),"Low MER","OK"))))</f>
        <v>#VALUE!</v>
      </c>
    </row>
    <row r="389" spans="5:41" x14ac:dyDescent="0.3">
      <c r="E389" s="2"/>
      <c r="F389" s="2"/>
      <c r="G389" s="2"/>
      <c r="H389" t="str">
        <f>IF(D389="","",XLOOKUP(D389,FX!$A$7:$A$100,FX!$C$7:$C$100,1))</f>
        <v/>
      </c>
      <c r="I389" s="2" t="str">
        <f t="shared" si="90"/>
        <v/>
      </c>
      <c r="J389" s="2" t="str">
        <f t="shared" si="91"/>
        <v/>
      </c>
      <c r="K389" s="2" t="str">
        <f t="shared" si="92"/>
        <v/>
      </c>
      <c r="N389" s="3">
        <f t="shared" si="93"/>
        <v>0</v>
      </c>
      <c r="O389" s="2">
        <f t="shared" si="94"/>
        <v>0</v>
      </c>
      <c r="Q389" s="2"/>
      <c r="S389" s="2" t="str">
        <f t="shared" si="95"/>
        <v/>
      </c>
      <c r="T389" s="2" t="str">
        <f t="shared" si="96"/>
        <v/>
      </c>
      <c r="U389" s="3"/>
      <c r="V389" s="3"/>
      <c r="Y389" s="2" t="str">
        <f>IF(T389="","",T389*(1-IF(U389="",Settings!$B$7,U389))*(1-IF(V389="",Settings!$B$6,V389)))</f>
        <v/>
      </c>
      <c r="Z389" s="3"/>
      <c r="AA389" s="3"/>
      <c r="AC389" s="2" t="str">
        <f>IF(Y389="","",Y389*IF(Z389="",Settings!$B$4,Z389) + Y389*IF(AA389="",Settings!$B$5,AA389) + R389*IF(AB389="",Settings!$B$6,AB389))</f>
        <v/>
      </c>
      <c r="AD389" s="2" t="str">
        <f t="shared" si="97"/>
        <v/>
      </c>
      <c r="AE389" s="2" t="str">
        <f t="shared" si="98"/>
        <v/>
      </c>
      <c r="AF389" s="3" t="e">
        <f t="shared" si="99"/>
        <v>#VALUE!</v>
      </c>
      <c r="AG389" t="e">
        <f t="shared" si="100"/>
        <v>#VALUE!</v>
      </c>
      <c r="AI389" s="2"/>
      <c r="AJ389" t="str">
        <f t="shared" si="101"/>
        <v/>
      </c>
      <c r="AK389" t="e">
        <f t="shared" si="102"/>
        <v>#VALUE!</v>
      </c>
      <c r="AL389" s="3"/>
      <c r="AM389" t="str">
        <f t="shared" si="103"/>
        <v/>
      </c>
      <c r="AN389" s="2" t="str">
        <f t="shared" si="104"/>
        <v/>
      </c>
      <c r="AO389" t="e">
        <f>IF(AF389="","",IF(AF389&lt;Settings!$B$8,"ROMI below target",IF(AND(Settings!$B$16&lt;&gt;"",AE389&gt;Settings!$B$16),"CAC above allowable",IF(AND(Settings!$B$10&lt;&gt;"",AG389&lt;Settings!$B$10),"Low MER","OK"))))</f>
        <v>#VALUE!</v>
      </c>
    </row>
    <row r="390" spans="5:41" x14ac:dyDescent="0.3">
      <c r="E390" s="2"/>
      <c r="F390" s="2"/>
      <c r="G390" s="2"/>
      <c r="H390" t="str">
        <f>IF(D390="","",XLOOKUP(D390,FX!$A$7:$A$100,FX!$C$7:$C$100,1))</f>
        <v/>
      </c>
      <c r="I390" s="2" t="str">
        <f t="shared" si="90"/>
        <v/>
      </c>
      <c r="J390" s="2" t="str">
        <f t="shared" si="91"/>
        <v/>
      </c>
      <c r="K390" s="2" t="str">
        <f t="shared" si="92"/>
        <v/>
      </c>
      <c r="N390" s="3">
        <f t="shared" si="93"/>
        <v>0</v>
      </c>
      <c r="O390" s="2">
        <f t="shared" si="94"/>
        <v>0</v>
      </c>
      <c r="Q390" s="2"/>
      <c r="S390" s="2" t="str">
        <f t="shared" si="95"/>
        <v/>
      </c>
      <c r="T390" s="2" t="str">
        <f t="shared" si="96"/>
        <v/>
      </c>
      <c r="U390" s="3"/>
      <c r="V390" s="3"/>
      <c r="Y390" s="2" t="str">
        <f>IF(T390="","",T390*(1-IF(U390="",Settings!$B$7,U390))*(1-IF(V390="",Settings!$B$6,V390)))</f>
        <v/>
      </c>
      <c r="Z390" s="3"/>
      <c r="AA390" s="3"/>
      <c r="AC390" s="2" t="str">
        <f>IF(Y390="","",Y390*IF(Z390="",Settings!$B$4,Z390) + Y390*IF(AA390="",Settings!$B$5,AA390) + R390*IF(AB390="",Settings!$B$6,AB390))</f>
        <v/>
      </c>
      <c r="AD390" s="2" t="str">
        <f t="shared" si="97"/>
        <v/>
      </c>
      <c r="AE390" s="2" t="str">
        <f t="shared" si="98"/>
        <v/>
      </c>
      <c r="AF390" s="3" t="e">
        <f t="shared" si="99"/>
        <v>#VALUE!</v>
      </c>
      <c r="AG390" t="e">
        <f t="shared" si="100"/>
        <v>#VALUE!</v>
      </c>
      <c r="AI390" s="2"/>
      <c r="AJ390" t="str">
        <f t="shared" si="101"/>
        <v/>
      </c>
      <c r="AK390" t="e">
        <f t="shared" si="102"/>
        <v>#VALUE!</v>
      </c>
      <c r="AL390" s="3"/>
      <c r="AM390" t="str">
        <f t="shared" si="103"/>
        <v/>
      </c>
      <c r="AN390" s="2" t="str">
        <f t="shared" si="104"/>
        <v/>
      </c>
      <c r="AO390" t="e">
        <f>IF(AF390="","",IF(AF390&lt;Settings!$B$8,"ROMI below target",IF(AND(Settings!$B$16&lt;&gt;"",AE390&gt;Settings!$B$16),"CAC above allowable",IF(AND(Settings!$B$10&lt;&gt;"",AG390&lt;Settings!$B$10),"Low MER","OK"))))</f>
        <v>#VALUE!</v>
      </c>
    </row>
    <row r="391" spans="5:41" x14ac:dyDescent="0.3">
      <c r="E391" s="2"/>
      <c r="F391" s="2"/>
      <c r="G391" s="2"/>
      <c r="H391" t="str">
        <f>IF(D391="","",XLOOKUP(D391,FX!$A$7:$A$100,FX!$C$7:$C$100,1))</f>
        <v/>
      </c>
      <c r="I391" s="2" t="str">
        <f t="shared" si="90"/>
        <v/>
      </c>
      <c r="J391" s="2" t="str">
        <f t="shared" si="91"/>
        <v/>
      </c>
      <c r="K391" s="2" t="str">
        <f t="shared" si="92"/>
        <v/>
      </c>
      <c r="N391" s="3">
        <f t="shared" si="93"/>
        <v>0</v>
      </c>
      <c r="O391" s="2">
        <f t="shared" si="94"/>
        <v>0</v>
      </c>
      <c r="Q391" s="2"/>
      <c r="S391" s="2" t="str">
        <f t="shared" si="95"/>
        <v/>
      </c>
      <c r="T391" s="2" t="str">
        <f t="shared" si="96"/>
        <v/>
      </c>
      <c r="U391" s="3"/>
      <c r="V391" s="3"/>
      <c r="Y391" s="2" t="str">
        <f>IF(T391="","",T391*(1-IF(U391="",Settings!$B$7,U391))*(1-IF(V391="",Settings!$B$6,V391)))</f>
        <v/>
      </c>
      <c r="Z391" s="3"/>
      <c r="AA391" s="3"/>
      <c r="AC391" s="2" t="str">
        <f>IF(Y391="","",Y391*IF(Z391="",Settings!$B$4,Z391) + Y391*IF(AA391="",Settings!$B$5,AA391) + R391*IF(AB391="",Settings!$B$6,AB391))</f>
        <v/>
      </c>
      <c r="AD391" s="2" t="str">
        <f t="shared" si="97"/>
        <v/>
      </c>
      <c r="AE391" s="2" t="str">
        <f t="shared" si="98"/>
        <v/>
      </c>
      <c r="AF391" s="3" t="e">
        <f t="shared" si="99"/>
        <v>#VALUE!</v>
      </c>
      <c r="AG391" t="e">
        <f t="shared" si="100"/>
        <v>#VALUE!</v>
      </c>
      <c r="AI391" s="2"/>
      <c r="AJ391" t="str">
        <f t="shared" si="101"/>
        <v/>
      </c>
      <c r="AK391" t="e">
        <f t="shared" si="102"/>
        <v>#VALUE!</v>
      </c>
      <c r="AL391" s="3"/>
      <c r="AM391" t="str">
        <f t="shared" si="103"/>
        <v/>
      </c>
      <c r="AN391" s="2" t="str">
        <f t="shared" si="104"/>
        <v/>
      </c>
      <c r="AO391" t="e">
        <f>IF(AF391="","",IF(AF391&lt;Settings!$B$8,"ROMI below target",IF(AND(Settings!$B$16&lt;&gt;"",AE391&gt;Settings!$B$16),"CAC above allowable",IF(AND(Settings!$B$10&lt;&gt;"",AG391&lt;Settings!$B$10),"Low MER","OK"))))</f>
        <v>#VALUE!</v>
      </c>
    </row>
    <row r="392" spans="5:41" x14ac:dyDescent="0.3">
      <c r="E392" s="2"/>
      <c r="F392" s="2"/>
      <c r="G392" s="2"/>
      <c r="H392" t="str">
        <f>IF(D392="","",XLOOKUP(D392,FX!$A$7:$A$100,FX!$C$7:$C$100,1))</f>
        <v/>
      </c>
      <c r="I392" s="2" t="str">
        <f t="shared" si="90"/>
        <v/>
      </c>
      <c r="J392" s="2" t="str">
        <f t="shared" si="91"/>
        <v/>
      </c>
      <c r="K392" s="2" t="str">
        <f t="shared" si="92"/>
        <v/>
      </c>
      <c r="N392" s="3">
        <f t="shared" si="93"/>
        <v>0</v>
      </c>
      <c r="O392" s="2">
        <f t="shared" si="94"/>
        <v>0</v>
      </c>
      <c r="Q392" s="2"/>
      <c r="S392" s="2" t="str">
        <f t="shared" si="95"/>
        <v/>
      </c>
      <c r="T392" s="2" t="str">
        <f t="shared" si="96"/>
        <v/>
      </c>
      <c r="U392" s="3"/>
      <c r="V392" s="3"/>
      <c r="Y392" s="2" t="str">
        <f>IF(T392="","",T392*(1-IF(U392="",Settings!$B$7,U392))*(1-IF(V392="",Settings!$B$6,V392)))</f>
        <v/>
      </c>
      <c r="Z392" s="3"/>
      <c r="AA392" s="3"/>
      <c r="AC392" s="2" t="str">
        <f>IF(Y392="","",Y392*IF(Z392="",Settings!$B$4,Z392) + Y392*IF(AA392="",Settings!$B$5,AA392) + R392*IF(AB392="",Settings!$B$6,AB392))</f>
        <v/>
      </c>
      <c r="AD392" s="2" t="str">
        <f t="shared" si="97"/>
        <v/>
      </c>
      <c r="AE392" s="2" t="str">
        <f t="shared" si="98"/>
        <v/>
      </c>
      <c r="AF392" s="3" t="e">
        <f t="shared" si="99"/>
        <v>#VALUE!</v>
      </c>
      <c r="AG392" t="e">
        <f t="shared" si="100"/>
        <v>#VALUE!</v>
      </c>
      <c r="AI392" s="2"/>
      <c r="AJ392" t="str">
        <f t="shared" si="101"/>
        <v/>
      </c>
      <c r="AK392" t="e">
        <f t="shared" si="102"/>
        <v>#VALUE!</v>
      </c>
      <c r="AL392" s="3"/>
      <c r="AM392" t="str">
        <f t="shared" si="103"/>
        <v/>
      </c>
      <c r="AN392" s="2" t="str">
        <f t="shared" si="104"/>
        <v/>
      </c>
      <c r="AO392" t="e">
        <f>IF(AF392="","",IF(AF392&lt;Settings!$B$8,"ROMI below target",IF(AND(Settings!$B$16&lt;&gt;"",AE392&gt;Settings!$B$16),"CAC above allowable",IF(AND(Settings!$B$10&lt;&gt;"",AG392&lt;Settings!$B$10),"Low MER","OK"))))</f>
        <v>#VALUE!</v>
      </c>
    </row>
    <row r="393" spans="5:41" x14ac:dyDescent="0.3">
      <c r="E393" s="2"/>
      <c r="F393" s="2"/>
      <c r="G393" s="2"/>
      <c r="H393" t="str">
        <f>IF(D393="","",XLOOKUP(D393,FX!$A$7:$A$100,FX!$C$7:$C$100,1))</f>
        <v/>
      </c>
      <c r="I393" s="2" t="str">
        <f t="shared" si="90"/>
        <v/>
      </c>
      <c r="J393" s="2" t="str">
        <f t="shared" si="91"/>
        <v/>
      </c>
      <c r="K393" s="2" t="str">
        <f t="shared" si="92"/>
        <v/>
      </c>
      <c r="N393" s="3">
        <f t="shared" si="93"/>
        <v>0</v>
      </c>
      <c r="O393" s="2">
        <f t="shared" si="94"/>
        <v>0</v>
      </c>
      <c r="Q393" s="2"/>
      <c r="S393" s="2" t="str">
        <f t="shared" si="95"/>
        <v/>
      </c>
      <c r="T393" s="2" t="str">
        <f t="shared" si="96"/>
        <v/>
      </c>
      <c r="U393" s="3"/>
      <c r="V393" s="3"/>
      <c r="Y393" s="2" t="str">
        <f>IF(T393="","",T393*(1-IF(U393="",Settings!$B$7,U393))*(1-IF(V393="",Settings!$B$6,V393)))</f>
        <v/>
      </c>
      <c r="Z393" s="3"/>
      <c r="AA393" s="3"/>
      <c r="AC393" s="2" t="str">
        <f>IF(Y393="","",Y393*IF(Z393="",Settings!$B$4,Z393) + Y393*IF(AA393="",Settings!$B$5,AA393) + R393*IF(AB393="",Settings!$B$6,AB393))</f>
        <v/>
      </c>
      <c r="AD393" s="2" t="str">
        <f t="shared" si="97"/>
        <v/>
      </c>
      <c r="AE393" s="2" t="str">
        <f t="shared" si="98"/>
        <v/>
      </c>
      <c r="AF393" s="3" t="e">
        <f t="shared" si="99"/>
        <v>#VALUE!</v>
      </c>
      <c r="AG393" t="e">
        <f t="shared" si="100"/>
        <v>#VALUE!</v>
      </c>
      <c r="AI393" s="2"/>
      <c r="AJ393" t="str">
        <f t="shared" si="101"/>
        <v/>
      </c>
      <c r="AK393" t="e">
        <f t="shared" si="102"/>
        <v>#VALUE!</v>
      </c>
      <c r="AL393" s="3"/>
      <c r="AM393" t="str">
        <f t="shared" si="103"/>
        <v/>
      </c>
      <c r="AN393" s="2" t="str">
        <f t="shared" si="104"/>
        <v/>
      </c>
      <c r="AO393" t="e">
        <f>IF(AF393="","",IF(AF393&lt;Settings!$B$8,"ROMI below target",IF(AND(Settings!$B$16&lt;&gt;"",AE393&gt;Settings!$B$16),"CAC above allowable",IF(AND(Settings!$B$10&lt;&gt;"",AG393&lt;Settings!$B$10),"Low MER","OK"))))</f>
        <v>#VALUE!</v>
      </c>
    </row>
    <row r="394" spans="5:41" x14ac:dyDescent="0.3">
      <c r="E394" s="2"/>
      <c r="F394" s="2"/>
      <c r="G394" s="2"/>
      <c r="H394" t="str">
        <f>IF(D394="","",XLOOKUP(D394,FX!$A$7:$A$100,FX!$C$7:$C$100,1))</f>
        <v/>
      </c>
      <c r="I394" s="2" t="str">
        <f t="shared" si="90"/>
        <v/>
      </c>
      <c r="J394" s="2" t="str">
        <f t="shared" si="91"/>
        <v/>
      </c>
      <c r="K394" s="2" t="str">
        <f t="shared" si="92"/>
        <v/>
      </c>
      <c r="N394" s="3">
        <f t="shared" si="93"/>
        <v>0</v>
      </c>
      <c r="O394" s="2">
        <f t="shared" si="94"/>
        <v>0</v>
      </c>
      <c r="Q394" s="2"/>
      <c r="S394" s="2" t="str">
        <f t="shared" si="95"/>
        <v/>
      </c>
      <c r="T394" s="2" t="str">
        <f t="shared" si="96"/>
        <v/>
      </c>
      <c r="U394" s="3"/>
      <c r="V394" s="3"/>
      <c r="Y394" s="2" t="str">
        <f>IF(T394="","",T394*(1-IF(U394="",Settings!$B$7,U394))*(1-IF(V394="",Settings!$B$6,V394)))</f>
        <v/>
      </c>
      <c r="Z394" s="3"/>
      <c r="AA394" s="3"/>
      <c r="AC394" s="2" t="str">
        <f>IF(Y394="","",Y394*IF(Z394="",Settings!$B$4,Z394) + Y394*IF(AA394="",Settings!$B$5,AA394) + R394*IF(AB394="",Settings!$B$6,AB394))</f>
        <v/>
      </c>
      <c r="AD394" s="2" t="str">
        <f t="shared" si="97"/>
        <v/>
      </c>
      <c r="AE394" s="2" t="str">
        <f t="shared" si="98"/>
        <v/>
      </c>
      <c r="AF394" s="3" t="e">
        <f t="shared" si="99"/>
        <v>#VALUE!</v>
      </c>
      <c r="AG394" t="e">
        <f t="shared" si="100"/>
        <v>#VALUE!</v>
      </c>
      <c r="AI394" s="2"/>
      <c r="AJ394" t="str">
        <f t="shared" si="101"/>
        <v/>
      </c>
      <c r="AK394" t="e">
        <f t="shared" si="102"/>
        <v>#VALUE!</v>
      </c>
      <c r="AL394" s="3"/>
      <c r="AM394" t="str">
        <f t="shared" si="103"/>
        <v/>
      </c>
      <c r="AN394" s="2" t="str">
        <f t="shared" si="104"/>
        <v/>
      </c>
      <c r="AO394" t="e">
        <f>IF(AF394="","",IF(AF394&lt;Settings!$B$8,"ROMI below target",IF(AND(Settings!$B$16&lt;&gt;"",AE394&gt;Settings!$B$16),"CAC above allowable",IF(AND(Settings!$B$10&lt;&gt;"",AG394&lt;Settings!$B$10),"Low MER","OK"))))</f>
        <v>#VALUE!</v>
      </c>
    </row>
    <row r="395" spans="5:41" x14ac:dyDescent="0.3">
      <c r="E395" s="2"/>
      <c r="F395" s="2"/>
      <c r="G395" s="2"/>
      <c r="H395" t="str">
        <f>IF(D395="","",XLOOKUP(D395,FX!$A$7:$A$100,FX!$C$7:$C$100,1))</f>
        <v/>
      </c>
      <c r="I395" s="2" t="str">
        <f t="shared" si="90"/>
        <v/>
      </c>
      <c r="J395" s="2" t="str">
        <f t="shared" si="91"/>
        <v/>
      </c>
      <c r="K395" s="2" t="str">
        <f t="shared" si="92"/>
        <v/>
      </c>
      <c r="N395" s="3">
        <f t="shared" si="93"/>
        <v>0</v>
      </c>
      <c r="O395" s="2">
        <f t="shared" si="94"/>
        <v>0</v>
      </c>
      <c r="Q395" s="2"/>
      <c r="S395" s="2" t="str">
        <f t="shared" si="95"/>
        <v/>
      </c>
      <c r="T395" s="2" t="str">
        <f t="shared" si="96"/>
        <v/>
      </c>
      <c r="U395" s="3"/>
      <c r="V395" s="3"/>
      <c r="Y395" s="2" t="str">
        <f>IF(T395="","",T395*(1-IF(U395="",Settings!$B$7,U395))*(1-IF(V395="",Settings!$B$6,V395)))</f>
        <v/>
      </c>
      <c r="Z395" s="3"/>
      <c r="AA395" s="3"/>
      <c r="AC395" s="2" t="str">
        <f>IF(Y395="","",Y395*IF(Z395="",Settings!$B$4,Z395) + Y395*IF(AA395="",Settings!$B$5,AA395) + R395*IF(AB395="",Settings!$B$6,AB395))</f>
        <v/>
      </c>
      <c r="AD395" s="2" t="str">
        <f t="shared" si="97"/>
        <v/>
      </c>
      <c r="AE395" s="2" t="str">
        <f t="shared" si="98"/>
        <v/>
      </c>
      <c r="AF395" s="3" t="e">
        <f t="shared" si="99"/>
        <v>#VALUE!</v>
      </c>
      <c r="AG395" t="e">
        <f t="shared" si="100"/>
        <v>#VALUE!</v>
      </c>
      <c r="AI395" s="2"/>
      <c r="AJ395" t="str">
        <f t="shared" si="101"/>
        <v/>
      </c>
      <c r="AK395" t="e">
        <f t="shared" si="102"/>
        <v>#VALUE!</v>
      </c>
      <c r="AL395" s="3"/>
      <c r="AM395" t="str">
        <f t="shared" si="103"/>
        <v/>
      </c>
      <c r="AN395" s="2" t="str">
        <f t="shared" si="104"/>
        <v/>
      </c>
      <c r="AO395" t="e">
        <f>IF(AF395="","",IF(AF395&lt;Settings!$B$8,"ROMI below target",IF(AND(Settings!$B$16&lt;&gt;"",AE395&gt;Settings!$B$16),"CAC above allowable",IF(AND(Settings!$B$10&lt;&gt;"",AG395&lt;Settings!$B$10),"Low MER","OK"))))</f>
        <v>#VALUE!</v>
      </c>
    </row>
    <row r="396" spans="5:41" x14ac:dyDescent="0.3">
      <c r="E396" s="2"/>
      <c r="F396" s="2"/>
      <c r="G396" s="2"/>
      <c r="H396" t="str">
        <f>IF(D396="","",XLOOKUP(D396,FX!$A$7:$A$100,FX!$C$7:$C$100,1))</f>
        <v/>
      </c>
      <c r="I396" s="2" t="str">
        <f t="shared" si="90"/>
        <v/>
      </c>
      <c r="J396" s="2" t="str">
        <f t="shared" si="91"/>
        <v/>
      </c>
      <c r="K396" s="2" t="str">
        <f t="shared" si="92"/>
        <v/>
      </c>
      <c r="N396" s="3">
        <f t="shared" si="93"/>
        <v>0</v>
      </c>
      <c r="O396" s="2">
        <f t="shared" si="94"/>
        <v>0</v>
      </c>
      <c r="Q396" s="2"/>
      <c r="S396" s="2" t="str">
        <f t="shared" si="95"/>
        <v/>
      </c>
      <c r="T396" s="2" t="str">
        <f t="shared" si="96"/>
        <v/>
      </c>
      <c r="U396" s="3"/>
      <c r="V396" s="3"/>
      <c r="Y396" s="2" t="str">
        <f>IF(T396="","",T396*(1-IF(U396="",Settings!$B$7,U396))*(1-IF(V396="",Settings!$B$6,V396)))</f>
        <v/>
      </c>
      <c r="Z396" s="3"/>
      <c r="AA396" s="3"/>
      <c r="AC396" s="2" t="str">
        <f>IF(Y396="","",Y396*IF(Z396="",Settings!$B$4,Z396) + Y396*IF(AA396="",Settings!$B$5,AA396) + R396*IF(AB396="",Settings!$B$6,AB396))</f>
        <v/>
      </c>
      <c r="AD396" s="2" t="str">
        <f t="shared" si="97"/>
        <v/>
      </c>
      <c r="AE396" s="2" t="str">
        <f t="shared" si="98"/>
        <v/>
      </c>
      <c r="AF396" s="3" t="e">
        <f t="shared" si="99"/>
        <v>#VALUE!</v>
      </c>
      <c r="AG396" t="e">
        <f t="shared" si="100"/>
        <v>#VALUE!</v>
      </c>
      <c r="AI396" s="2"/>
      <c r="AJ396" t="str">
        <f t="shared" si="101"/>
        <v/>
      </c>
      <c r="AK396" t="e">
        <f t="shared" si="102"/>
        <v>#VALUE!</v>
      </c>
      <c r="AL396" s="3"/>
      <c r="AM396" t="str">
        <f t="shared" si="103"/>
        <v/>
      </c>
      <c r="AN396" s="2" t="str">
        <f t="shared" si="104"/>
        <v/>
      </c>
      <c r="AO396" t="e">
        <f>IF(AF396="","",IF(AF396&lt;Settings!$B$8,"ROMI below target",IF(AND(Settings!$B$16&lt;&gt;"",AE396&gt;Settings!$B$16),"CAC above allowable",IF(AND(Settings!$B$10&lt;&gt;"",AG396&lt;Settings!$B$10),"Low MER","OK"))))</f>
        <v>#VALUE!</v>
      </c>
    </row>
    <row r="397" spans="5:41" x14ac:dyDescent="0.3">
      <c r="E397" s="2"/>
      <c r="F397" s="2"/>
      <c r="G397" s="2"/>
      <c r="H397" t="str">
        <f>IF(D397="","",XLOOKUP(D397,FX!$A$7:$A$100,FX!$C$7:$C$100,1))</f>
        <v/>
      </c>
      <c r="I397" s="2" t="str">
        <f t="shared" si="90"/>
        <v/>
      </c>
      <c r="J397" s="2" t="str">
        <f t="shared" si="91"/>
        <v/>
      </c>
      <c r="K397" s="2" t="str">
        <f t="shared" si="92"/>
        <v/>
      </c>
      <c r="N397" s="3">
        <f t="shared" si="93"/>
        <v>0</v>
      </c>
      <c r="O397" s="2">
        <f t="shared" si="94"/>
        <v>0</v>
      </c>
      <c r="Q397" s="2"/>
      <c r="S397" s="2" t="str">
        <f t="shared" si="95"/>
        <v/>
      </c>
      <c r="T397" s="2" t="str">
        <f t="shared" si="96"/>
        <v/>
      </c>
      <c r="U397" s="3"/>
      <c r="V397" s="3"/>
      <c r="Y397" s="2" t="str">
        <f>IF(T397="","",T397*(1-IF(U397="",Settings!$B$7,U397))*(1-IF(V397="",Settings!$B$6,V397)))</f>
        <v/>
      </c>
      <c r="Z397" s="3"/>
      <c r="AA397" s="3"/>
      <c r="AC397" s="2" t="str">
        <f>IF(Y397="","",Y397*IF(Z397="",Settings!$B$4,Z397) + Y397*IF(AA397="",Settings!$B$5,AA397) + R397*IF(AB397="",Settings!$B$6,AB397))</f>
        <v/>
      </c>
      <c r="AD397" s="2" t="str">
        <f t="shared" si="97"/>
        <v/>
      </c>
      <c r="AE397" s="2" t="str">
        <f t="shared" si="98"/>
        <v/>
      </c>
      <c r="AF397" s="3" t="e">
        <f t="shared" si="99"/>
        <v>#VALUE!</v>
      </c>
      <c r="AG397" t="e">
        <f t="shared" si="100"/>
        <v>#VALUE!</v>
      </c>
      <c r="AI397" s="2"/>
      <c r="AJ397" t="str">
        <f t="shared" si="101"/>
        <v/>
      </c>
      <c r="AK397" t="e">
        <f t="shared" si="102"/>
        <v>#VALUE!</v>
      </c>
      <c r="AL397" s="3"/>
      <c r="AM397" t="str">
        <f t="shared" si="103"/>
        <v/>
      </c>
      <c r="AN397" s="2" t="str">
        <f t="shared" si="104"/>
        <v/>
      </c>
      <c r="AO397" t="e">
        <f>IF(AF397="","",IF(AF397&lt;Settings!$B$8,"ROMI below target",IF(AND(Settings!$B$16&lt;&gt;"",AE397&gt;Settings!$B$16),"CAC above allowable",IF(AND(Settings!$B$10&lt;&gt;"",AG397&lt;Settings!$B$10),"Low MER","OK"))))</f>
        <v>#VALUE!</v>
      </c>
    </row>
    <row r="398" spans="5:41" x14ac:dyDescent="0.3">
      <c r="E398" s="2"/>
      <c r="F398" s="2"/>
      <c r="G398" s="2"/>
      <c r="H398" t="str">
        <f>IF(D398="","",XLOOKUP(D398,FX!$A$7:$A$100,FX!$C$7:$C$100,1))</f>
        <v/>
      </c>
      <c r="I398" s="2" t="str">
        <f t="shared" si="90"/>
        <v/>
      </c>
      <c r="J398" s="2" t="str">
        <f t="shared" si="91"/>
        <v/>
      </c>
      <c r="K398" s="2" t="str">
        <f t="shared" si="92"/>
        <v/>
      </c>
      <c r="N398" s="3">
        <f t="shared" si="93"/>
        <v>0</v>
      </c>
      <c r="O398" s="2">
        <f t="shared" si="94"/>
        <v>0</v>
      </c>
      <c r="Q398" s="2"/>
      <c r="S398" s="2" t="str">
        <f t="shared" si="95"/>
        <v/>
      </c>
      <c r="T398" s="2" t="str">
        <f t="shared" si="96"/>
        <v/>
      </c>
      <c r="U398" s="3"/>
      <c r="V398" s="3"/>
      <c r="Y398" s="2" t="str">
        <f>IF(T398="","",T398*(1-IF(U398="",Settings!$B$7,U398))*(1-IF(V398="",Settings!$B$6,V398)))</f>
        <v/>
      </c>
      <c r="Z398" s="3"/>
      <c r="AA398" s="3"/>
      <c r="AC398" s="2" t="str">
        <f>IF(Y398="","",Y398*IF(Z398="",Settings!$B$4,Z398) + Y398*IF(AA398="",Settings!$B$5,AA398) + R398*IF(AB398="",Settings!$B$6,AB398))</f>
        <v/>
      </c>
      <c r="AD398" s="2" t="str">
        <f t="shared" si="97"/>
        <v/>
      </c>
      <c r="AE398" s="2" t="str">
        <f t="shared" si="98"/>
        <v/>
      </c>
      <c r="AF398" s="3" t="e">
        <f t="shared" si="99"/>
        <v>#VALUE!</v>
      </c>
      <c r="AG398" t="e">
        <f t="shared" si="100"/>
        <v>#VALUE!</v>
      </c>
      <c r="AI398" s="2"/>
      <c r="AJ398" t="str">
        <f t="shared" si="101"/>
        <v/>
      </c>
      <c r="AK398" t="e">
        <f t="shared" si="102"/>
        <v>#VALUE!</v>
      </c>
      <c r="AL398" s="3"/>
      <c r="AM398" t="str">
        <f t="shared" si="103"/>
        <v/>
      </c>
      <c r="AN398" s="2" t="str">
        <f t="shared" si="104"/>
        <v/>
      </c>
      <c r="AO398" t="e">
        <f>IF(AF398="","",IF(AF398&lt;Settings!$B$8,"ROMI below target",IF(AND(Settings!$B$16&lt;&gt;"",AE398&gt;Settings!$B$16),"CAC above allowable",IF(AND(Settings!$B$10&lt;&gt;"",AG398&lt;Settings!$B$10),"Low MER","OK"))))</f>
        <v>#VALUE!</v>
      </c>
    </row>
    <row r="399" spans="5:41" x14ac:dyDescent="0.3">
      <c r="E399" s="2"/>
      <c r="F399" s="2"/>
      <c r="G399" s="2"/>
      <c r="H399" t="str">
        <f>IF(D399="","",XLOOKUP(D399,FX!$A$7:$A$100,FX!$C$7:$C$100,1))</f>
        <v/>
      </c>
      <c r="I399" s="2" t="str">
        <f t="shared" si="90"/>
        <v/>
      </c>
      <c r="J399" s="2" t="str">
        <f t="shared" si="91"/>
        <v/>
      </c>
      <c r="K399" s="2" t="str">
        <f t="shared" si="92"/>
        <v/>
      </c>
      <c r="N399" s="3">
        <f t="shared" si="93"/>
        <v>0</v>
      </c>
      <c r="O399" s="2">
        <f t="shared" si="94"/>
        <v>0</v>
      </c>
      <c r="Q399" s="2"/>
      <c r="S399" s="2" t="str">
        <f t="shared" si="95"/>
        <v/>
      </c>
      <c r="T399" s="2" t="str">
        <f t="shared" si="96"/>
        <v/>
      </c>
      <c r="U399" s="3"/>
      <c r="V399" s="3"/>
      <c r="Y399" s="2" t="str">
        <f>IF(T399="","",T399*(1-IF(U399="",Settings!$B$7,U399))*(1-IF(V399="",Settings!$B$6,V399)))</f>
        <v/>
      </c>
      <c r="Z399" s="3"/>
      <c r="AA399" s="3"/>
      <c r="AC399" s="2" t="str">
        <f>IF(Y399="","",Y399*IF(Z399="",Settings!$B$4,Z399) + Y399*IF(AA399="",Settings!$B$5,AA399) + R399*IF(AB399="",Settings!$B$6,AB399))</f>
        <v/>
      </c>
      <c r="AD399" s="2" t="str">
        <f t="shared" si="97"/>
        <v/>
      </c>
      <c r="AE399" s="2" t="str">
        <f t="shared" si="98"/>
        <v/>
      </c>
      <c r="AF399" s="3" t="e">
        <f t="shared" si="99"/>
        <v>#VALUE!</v>
      </c>
      <c r="AG399" t="e">
        <f t="shared" si="100"/>
        <v>#VALUE!</v>
      </c>
      <c r="AI399" s="2"/>
      <c r="AJ399" t="str">
        <f t="shared" si="101"/>
        <v/>
      </c>
      <c r="AK399" t="e">
        <f t="shared" si="102"/>
        <v>#VALUE!</v>
      </c>
      <c r="AL399" s="3"/>
      <c r="AM399" t="str">
        <f t="shared" si="103"/>
        <v/>
      </c>
      <c r="AN399" s="2" t="str">
        <f t="shared" si="104"/>
        <v/>
      </c>
      <c r="AO399" t="e">
        <f>IF(AF399="","",IF(AF399&lt;Settings!$B$8,"ROMI below target",IF(AND(Settings!$B$16&lt;&gt;"",AE399&gt;Settings!$B$16),"CAC above allowable",IF(AND(Settings!$B$10&lt;&gt;"",AG399&lt;Settings!$B$10),"Low MER","OK"))))</f>
        <v>#VALUE!</v>
      </c>
    </row>
    <row r="400" spans="5:41" x14ac:dyDescent="0.3">
      <c r="E400" s="2"/>
      <c r="F400" s="2"/>
      <c r="G400" s="2"/>
      <c r="H400" t="str">
        <f>IF(D400="","",XLOOKUP(D400,FX!$A$7:$A$100,FX!$C$7:$C$100,1))</f>
        <v/>
      </c>
      <c r="I400" s="2" t="str">
        <f t="shared" si="90"/>
        <v/>
      </c>
      <c r="J400" s="2" t="str">
        <f t="shared" si="91"/>
        <v/>
      </c>
      <c r="K400" s="2" t="str">
        <f t="shared" si="92"/>
        <v/>
      </c>
      <c r="N400" s="3">
        <f t="shared" si="93"/>
        <v>0</v>
      </c>
      <c r="O400" s="2">
        <f t="shared" si="94"/>
        <v>0</v>
      </c>
      <c r="Q400" s="2"/>
      <c r="S400" s="2" t="str">
        <f t="shared" si="95"/>
        <v/>
      </c>
      <c r="T400" s="2" t="str">
        <f t="shared" si="96"/>
        <v/>
      </c>
      <c r="U400" s="3"/>
      <c r="V400" s="3"/>
      <c r="Y400" s="2" t="str">
        <f>IF(T400="","",T400*(1-IF(U400="",Settings!$B$7,U400))*(1-IF(V400="",Settings!$B$6,V400)))</f>
        <v/>
      </c>
      <c r="Z400" s="3"/>
      <c r="AA400" s="3"/>
      <c r="AC400" s="2" t="str">
        <f>IF(Y400="","",Y400*IF(Z400="",Settings!$B$4,Z400) + Y400*IF(AA400="",Settings!$B$5,AA400) + R400*IF(AB400="",Settings!$B$6,AB400))</f>
        <v/>
      </c>
      <c r="AD400" s="2" t="str">
        <f t="shared" si="97"/>
        <v/>
      </c>
      <c r="AE400" s="2" t="str">
        <f t="shared" si="98"/>
        <v/>
      </c>
      <c r="AF400" s="3" t="e">
        <f t="shared" si="99"/>
        <v>#VALUE!</v>
      </c>
      <c r="AG400" t="e">
        <f t="shared" si="100"/>
        <v>#VALUE!</v>
      </c>
      <c r="AI400" s="2"/>
      <c r="AJ400" t="str">
        <f t="shared" si="101"/>
        <v/>
      </c>
      <c r="AK400" t="e">
        <f t="shared" si="102"/>
        <v>#VALUE!</v>
      </c>
      <c r="AL400" s="3"/>
      <c r="AM400" t="str">
        <f t="shared" si="103"/>
        <v/>
      </c>
      <c r="AN400" s="2" t="str">
        <f t="shared" si="104"/>
        <v/>
      </c>
      <c r="AO400" t="e">
        <f>IF(AF400="","",IF(AF400&lt;Settings!$B$8,"ROMI below target",IF(AND(Settings!$B$16&lt;&gt;"",AE400&gt;Settings!$B$16),"CAC above allowable",IF(AND(Settings!$B$10&lt;&gt;"",AG400&lt;Settings!$B$10),"Low MER","OK"))))</f>
        <v>#VALUE!</v>
      </c>
    </row>
    <row r="401" spans="5:41" x14ac:dyDescent="0.3">
      <c r="E401" s="2"/>
      <c r="F401" s="2"/>
      <c r="G401" s="2"/>
      <c r="H401" t="str">
        <f>IF(D401="","",XLOOKUP(D401,FX!$A$7:$A$100,FX!$C$7:$C$100,1))</f>
        <v/>
      </c>
      <c r="I401" s="2" t="str">
        <f t="shared" si="90"/>
        <v/>
      </c>
      <c r="J401" s="2" t="str">
        <f t="shared" si="91"/>
        <v/>
      </c>
      <c r="K401" s="2" t="str">
        <f t="shared" si="92"/>
        <v/>
      </c>
      <c r="N401" s="3">
        <f t="shared" si="93"/>
        <v>0</v>
      </c>
      <c r="O401" s="2">
        <f t="shared" si="94"/>
        <v>0</v>
      </c>
      <c r="Q401" s="2"/>
      <c r="S401" s="2" t="str">
        <f t="shared" si="95"/>
        <v/>
      </c>
      <c r="T401" s="2" t="str">
        <f t="shared" si="96"/>
        <v/>
      </c>
      <c r="U401" s="3"/>
      <c r="V401" s="3"/>
      <c r="Y401" s="2" t="str">
        <f>IF(T401="","",T401*(1-IF(U401="",Settings!$B$7,U401))*(1-IF(V401="",Settings!$B$6,V401)))</f>
        <v/>
      </c>
      <c r="Z401" s="3"/>
      <c r="AA401" s="3"/>
      <c r="AC401" s="2" t="str">
        <f>IF(Y401="","",Y401*IF(Z401="",Settings!$B$4,Z401) + Y401*IF(AA401="",Settings!$B$5,AA401) + R401*IF(AB401="",Settings!$B$6,AB401))</f>
        <v/>
      </c>
      <c r="AD401" s="2" t="str">
        <f t="shared" si="97"/>
        <v/>
      </c>
      <c r="AE401" s="2" t="str">
        <f t="shared" si="98"/>
        <v/>
      </c>
      <c r="AF401" s="3" t="e">
        <f t="shared" si="99"/>
        <v>#VALUE!</v>
      </c>
      <c r="AG401" t="e">
        <f t="shared" si="100"/>
        <v>#VALUE!</v>
      </c>
      <c r="AI401" s="2"/>
      <c r="AJ401" t="str">
        <f t="shared" si="101"/>
        <v/>
      </c>
      <c r="AK401" t="e">
        <f t="shared" si="102"/>
        <v>#VALUE!</v>
      </c>
      <c r="AL401" s="3"/>
      <c r="AM401" t="str">
        <f t="shared" si="103"/>
        <v/>
      </c>
      <c r="AN401" s="2" t="str">
        <f t="shared" si="104"/>
        <v/>
      </c>
      <c r="AO401" t="e">
        <f>IF(AF401="","",IF(AF401&lt;Settings!$B$8,"ROMI below target",IF(AND(Settings!$B$16&lt;&gt;"",AE401&gt;Settings!$B$16),"CAC above allowable",IF(AND(Settings!$B$10&lt;&gt;"",AG401&lt;Settings!$B$10),"Low MER","OK"))))</f>
        <v>#VALUE!</v>
      </c>
    </row>
    <row r="402" spans="5:41" x14ac:dyDescent="0.3">
      <c r="E402" s="2"/>
      <c r="F402" s="2"/>
      <c r="G402" s="2"/>
      <c r="H402" t="str">
        <f>IF(D402="","",XLOOKUP(D402,FX!$A$7:$A$100,FX!$C$7:$C$100,1))</f>
        <v/>
      </c>
      <c r="I402" s="2" t="str">
        <f t="shared" si="90"/>
        <v/>
      </c>
      <c r="J402" s="2" t="str">
        <f t="shared" si="91"/>
        <v/>
      </c>
      <c r="K402" s="2" t="str">
        <f t="shared" si="92"/>
        <v/>
      </c>
      <c r="N402" s="3">
        <f t="shared" si="93"/>
        <v>0</v>
      </c>
      <c r="O402" s="2">
        <f t="shared" si="94"/>
        <v>0</v>
      </c>
      <c r="Q402" s="2"/>
      <c r="S402" s="2" t="str">
        <f t="shared" si="95"/>
        <v/>
      </c>
      <c r="T402" s="2" t="str">
        <f t="shared" si="96"/>
        <v/>
      </c>
      <c r="U402" s="3"/>
      <c r="V402" s="3"/>
      <c r="Y402" s="2" t="str">
        <f>IF(T402="","",T402*(1-IF(U402="",Settings!$B$7,U402))*(1-IF(V402="",Settings!$B$6,V402)))</f>
        <v/>
      </c>
      <c r="Z402" s="3"/>
      <c r="AA402" s="3"/>
      <c r="AC402" s="2" t="str">
        <f>IF(Y402="","",Y402*IF(Z402="",Settings!$B$4,Z402) + Y402*IF(AA402="",Settings!$B$5,AA402) + R402*IF(AB402="",Settings!$B$6,AB402))</f>
        <v/>
      </c>
      <c r="AD402" s="2" t="str">
        <f t="shared" si="97"/>
        <v/>
      </c>
      <c r="AE402" s="2" t="str">
        <f t="shared" si="98"/>
        <v/>
      </c>
      <c r="AF402" s="3" t="e">
        <f t="shared" si="99"/>
        <v>#VALUE!</v>
      </c>
      <c r="AG402" t="e">
        <f t="shared" si="100"/>
        <v>#VALUE!</v>
      </c>
      <c r="AI402" s="2"/>
      <c r="AJ402" t="str">
        <f t="shared" si="101"/>
        <v/>
      </c>
      <c r="AK402" t="e">
        <f t="shared" si="102"/>
        <v>#VALUE!</v>
      </c>
      <c r="AL402" s="3"/>
      <c r="AM402" t="str">
        <f t="shared" si="103"/>
        <v/>
      </c>
      <c r="AN402" s="2" t="str">
        <f t="shared" si="104"/>
        <v/>
      </c>
      <c r="AO402" t="e">
        <f>IF(AF402="","",IF(AF402&lt;Settings!$B$8,"ROMI below target",IF(AND(Settings!$B$16&lt;&gt;"",AE402&gt;Settings!$B$16),"CAC above allowable",IF(AND(Settings!$B$10&lt;&gt;"",AG402&lt;Settings!$B$10),"Low MER","OK"))))</f>
        <v>#VALUE!</v>
      </c>
    </row>
    <row r="403" spans="5:41" x14ac:dyDescent="0.3">
      <c r="E403" s="2"/>
      <c r="F403" s="2"/>
      <c r="G403" s="2"/>
      <c r="H403" t="str">
        <f>IF(D403="","",XLOOKUP(D403,FX!$A$7:$A$100,FX!$C$7:$C$100,1))</f>
        <v/>
      </c>
      <c r="I403" s="2" t="str">
        <f t="shared" si="90"/>
        <v/>
      </c>
      <c r="J403" s="2" t="str">
        <f t="shared" si="91"/>
        <v/>
      </c>
      <c r="K403" s="2" t="str">
        <f t="shared" si="92"/>
        <v/>
      </c>
      <c r="N403" s="3">
        <f t="shared" si="93"/>
        <v>0</v>
      </c>
      <c r="O403" s="2">
        <f t="shared" si="94"/>
        <v>0</v>
      </c>
      <c r="Q403" s="2"/>
      <c r="S403" s="2" t="str">
        <f t="shared" si="95"/>
        <v/>
      </c>
      <c r="T403" s="2" t="str">
        <f t="shared" si="96"/>
        <v/>
      </c>
      <c r="U403" s="3"/>
      <c r="V403" s="3"/>
      <c r="Y403" s="2" t="str">
        <f>IF(T403="","",T403*(1-IF(U403="",Settings!$B$7,U403))*(1-IF(V403="",Settings!$B$6,V403)))</f>
        <v/>
      </c>
      <c r="Z403" s="3"/>
      <c r="AA403" s="3"/>
      <c r="AC403" s="2" t="str">
        <f>IF(Y403="","",Y403*IF(Z403="",Settings!$B$4,Z403) + Y403*IF(AA403="",Settings!$B$5,AA403) + R403*IF(AB403="",Settings!$B$6,AB403))</f>
        <v/>
      </c>
      <c r="AD403" s="2" t="str">
        <f t="shared" si="97"/>
        <v/>
      </c>
      <c r="AE403" s="2" t="str">
        <f t="shared" si="98"/>
        <v/>
      </c>
      <c r="AF403" s="3" t="e">
        <f t="shared" si="99"/>
        <v>#VALUE!</v>
      </c>
      <c r="AG403" t="e">
        <f t="shared" si="100"/>
        <v>#VALUE!</v>
      </c>
      <c r="AI403" s="2"/>
      <c r="AJ403" t="str">
        <f t="shared" si="101"/>
        <v/>
      </c>
      <c r="AK403" t="e">
        <f t="shared" si="102"/>
        <v>#VALUE!</v>
      </c>
      <c r="AL403" s="3"/>
      <c r="AM403" t="str">
        <f t="shared" si="103"/>
        <v/>
      </c>
      <c r="AN403" s="2" t="str">
        <f t="shared" si="104"/>
        <v/>
      </c>
      <c r="AO403" t="e">
        <f>IF(AF403="","",IF(AF403&lt;Settings!$B$8,"ROMI below target",IF(AND(Settings!$B$16&lt;&gt;"",AE403&gt;Settings!$B$16),"CAC above allowable",IF(AND(Settings!$B$10&lt;&gt;"",AG403&lt;Settings!$B$10),"Low MER","OK"))))</f>
        <v>#VALUE!</v>
      </c>
    </row>
    <row r="404" spans="5:41" x14ac:dyDescent="0.3">
      <c r="E404" s="2"/>
      <c r="F404" s="2"/>
      <c r="G404" s="2"/>
      <c r="H404" t="str">
        <f>IF(D404="","",XLOOKUP(D404,FX!$A$7:$A$100,FX!$C$7:$C$100,1))</f>
        <v/>
      </c>
      <c r="I404" s="2" t="str">
        <f t="shared" si="90"/>
        <v/>
      </c>
      <c r="J404" s="2" t="str">
        <f t="shared" si="91"/>
        <v/>
      </c>
      <c r="K404" s="2" t="str">
        <f t="shared" si="92"/>
        <v/>
      </c>
      <c r="N404" s="3">
        <f t="shared" si="93"/>
        <v>0</v>
      </c>
      <c r="O404" s="2">
        <f t="shared" si="94"/>
        <v>0</v>
      </c>
      <c r="Q404" s="2"/>
      <c r="S404" s="2" t="str">
        <f t="shared" si="95"/>
        <v/>
      </c>
      <c r="T404" s="2" t="str">
        <f t="shared" si="96"/>
        <v/>
      </c>
      <c r="U404" s="3"/>
      <c r="V404" s="3"/>
      <c r="Y404" s="2" t="str">
        <f>IF(T404="","",T404*(1-IF(U404="",Settings!$B$7,U404))*(1-IF(V404="",Settings!$B$6,V404)))</f>
        <v/>
      </c>
      <c r="Z404" s="3"/>
      <c r="AA404" s="3"/>
      <c r="AC404" s="2" t="str">
        <f>IF(Y404="","",Y404*IF(Z404="",Settings!$B$4,Z404) + Y404*IF(AA404="",Settings!$B$5,AA404) + R404*IF(AB404="",Settings!$B$6,AB404))</f>
        <v/>
      </c>
      <c r="AD404" s="2" t="str">
        <f t="shared" si="97"/>
        <v/>
      </c>
      <c r="AE404" s="2" t="str">
        <f t="shared" si="98"/>
        <v/>
      </c>
      <c r="AF404" s="3" t="e">
        <f t="shared" si="99"/>
        <v>#VALUE!</v>
      </c>
      <c r="AG404" t="e">
        <f t="shared" si="100"/>
        <v>#VALUE!</v>
      </c>
      <c r="AI404" s="2"/>
      <c r="AJ404" t="str">
        <f t="shared" si="101"/>
        <v/>
      </c>
      <c r="AK404" t="e">
        <f t="shared" si="102"/>
        <v>#VALUE!</v>
      </c>
      <c r="AL404" s="3"/>
      <c r="AM404" t="str">
        <f t="shared" si="103"/>
        <v/>
      </c>
      <c r="AN404" s="2" t="str">
        <f t="shared" si="104"/>
        <v/>
      </c>
      <c r="AO404" t="e">
        <f>IF(AF404="","",IF(AF404&lt;Settings!$B$8,"ROMI below target",IF(AND(Settings!$B$16&lt;&gt;"",AE404&gt;Settings!$B$16),"CAC above allowable",IF(AND(Settings!$B$10&lt;&gt;"",AG404&lt;Settings!$B$10),"Low MER","OK"))))</f>
        <v>#VALUE!</v>
      </c>
    </row>
    <row r="405" spans="5:41" x14ac:dyDescent="0.3">
      <c r="E405" s="2"/>
      <c r="F405" s="2"/>
      <c r="G405" s="2"/>
      <c r="H405" t="str">
        <f>IF(D405="","",XLOOKUP(D405,FX!$A$7:$A$100,FX!$C$7:$C$100,1))</f>
        <v/>
      </c>
      <c r="I405" s="2" t="str">
        <f t="shared" si="90"/>
        <v/>
      </c>
      <c r="J405" s="2" t="str">
        <f t="shared" si="91"/>
        <v/>
      </c>
      <c r="K405" s="2" t="str">
        <f t="shared" si="92"/>
        <v/>
      </c>
      <c r="N405" s="3">
        <f t="shared" si="93"/>
        <v>0</v>
      </c>
      <c r="O405" s="2">
        <f t="shared" si="94"/>
        <v>0</v>
      </c>
      <c r="Q405" s="2"/>
      <c r="S405" s="2" t="str">
        <f t="shared" si="95"/>
        <v/>
      </c>
      <c r="T405" s="2" t="str">
        <f t="shared" si="96"/>
        <v/>
      </c>
      <c r="U405" s="3"/>
      <c r="V405" s="3"/>
      <c r="Y405" s="2" t="str">
        <f>IF(T405="","",T405*(1-IF(U405="",Settings!$B$7,U405))*(1-IF(V405="",Settings!$B$6,V405)))</f>
        <v/>
      </c>
      <c r="Z405" s="3"/>
      <c r="AA405" s="3"/>
      <c r="AC405" s="2" t="str">
        <f>IF(Y405="","",Y405*IF(Z405="",Settings!$B$4,Z405) + Y405*IF(AA405="",Settings!$B$5,AA405) + R405*IF(AB405="",Settings!$B$6,AB405))</f>
        <v/>
      </c>
      <c r="AD405" s="2" t="str">
        <f t="shared" si="97"/>
        <v/>
      </c>
      <c r="AE405" s="2" t="str">
        <f t="shared" si="98"/>
        <v/>
      </c>
      <c r="AF405" s="3" t="e">
        <f t="shared" si="99"/>
        <v>#VALUE!</v>
      </c>
      <c r="AG405" t="e">
        <f t="shared" si="100"/>
        <v>#VALUE!</v>
      </c>
      <c r="AI405" s="2"/>
      <c r="AJ405" t="str">
        <f t="shared" si="101"/>
        <v/>
      </c>
      <c r="AK405" t="e">
        <f t="shared" si="102"/>
        <v>#VALUE!</v>
      </c>
      <c r="AL405" s="3"/>
      <c r="AM405" t="str">
        <f t="shared" si="103"/>
        <v/>
      </c>
      <c r="AN405" s="2" t="str">
        <f t="shared" si="104"/>
        <v/>
      </c>
      <c r="AO405" t="e">
        <f>IF(AF405="","",IF(AF405&lt;Settings!$B$8,"ROMI below target",IF(AND(Settings!$B$16&lt;&gt;"",AE405&gt;Settings!$B$16),"CAC above allowable",IF(AND(Settings!$B$10&lt;&gt;"",AG405&lt;Settings!$B$10),"Low MER","OK"))))</f>
        <v>#VALUE!</v>
      </c>
    </row>
    <row r="406" spans="5:41" x14ac:dyDescent="0.3">
      <c r="E406" s="2"/>
      <c r="F406" s="2"/>
      <c r="G406" s="2"/>
      <c r="H406" t="str">
        <f>IF(D406="","",XLOOKUP(D406,FX!$A$7:$A$100,FX!$C$7:$C$100,1))</f>
        <v/>
      </c>
      <c r="I406" s="2" t="str">
        <f t="shared" si="90"/>
        <v/>
      </c>
      <c r="J406" s="2" t="str">
        <f t="shared" si="91"/>
        <v/>
      </c>
      <c r="K406" s="2" t="str">
        <f t="shared" si="92"/>
        <v/>
      </c>
      <c r="N406" s="3">
        <f t="shared" si="93"/>
        <v>0</v>
      </c>
      <c r="O406" s="2">
        <f t="shared" si="94"/>
        <v>0</v>
      </c>
      <c r="Q406" s="2"/>
      <c r="S406" s="2" t="str">
        <f t="shared" si="95"/>
        <v/>
      </c>
      <c r="T406" s="2" t="str">
        <f t="shared" si="96"/>
        <v/>
      </c>
      <c r="U406" s="3"/>
      <c r="V406" s="3"/>
      <c r="Y406" s="2" t="str">
        <f>IF(T406="","",T406*(1-IF(U406="",Settings!$B$7,U406))*(1-IF(V406="",Settings!$B$6,V406)))</f>
        <v/>
      </c>
      <c r="Z406" s="3"/>
      <c r="AA406" s="3"/>
      <c r="AC406" s="2" t="str">
        <f>IF(Y406="","",Y406*IF(Z406="",Settings!$B$4,Z406) + Y406*IF(AA406="",Settings!$B$5,AA406) + R406*IF(AB406="",Settings!$B$6,AB406))</f>
        <v/>
      </c>
      <c r="AD406" s="2" t="str">
        <f t="shared" si="97"/>
        <v/>
      </c>
      <c r="AE406" s="2" t="str">
        <f t="shared" si="98"/>
        <v/>
      </c>
      <c r="AF406" s="3" t="e">
        <f t="shared" si="99"/>
        <v>#VALUE!</v>
      </c>
      <c r="AG406" t="e">
        <f t="shared" si="100"/>
        <v>#VALUE!</v>
      </c>
      <c r="AI406" s="2"/>
      <c r="AJ406" t="str">
        <f t="shared" si="101"/>
        <v/>
      </c>
      <c r="AK406" t="e">
        <f t="shared" si="102"/>
        <v>#VALUE!</v>
      </c>
      <c r="AL406" s="3"/>
      <c r="AM406" t="str">
        <f t="shared" si="103"/>
        <v/>
      </c>
      <c r="AN406" s="2" t="str">
        <f t="shared" si="104"/>
        <v/>
      </c>
      <c r="AO406" t="e">
        <f>IF(AF406="","",IF(AF406&lt;Settings!$B$8,"ROMI below target",IF(AND(Settings!$B$16&lt;&gt;"",AE406&gt;Settings!$B$16),"CAC above allowable",IF(AND(Settings!$B$10&lt;&gt;"",AG406&lt;Settings!$B$10),"Low MER","OK"))))</f>
        <v>#VALUE!</v>
      </c>
    </row>
    <row r="407" spans="5:41" x14ac:dyDescent="0.3">
      <c r="E407" s="2"/>
      <c r="F407" s="2"/>
      <c r="G407" s="2"/>
      <c r="H407" t="str">
        <f>IF(D407="","",XLOOKUP(D407,FX!$A$7:$A$100,FX!$C$7:$C$100,1))</f>
        <v/>
      </c>
      <c r="I407" s="2" t="str">
        <f t="shared" si="90"/>
        <v/>
      </c>
      <c r="J407" s="2" t="str">
        <f t="shared" si="91"/>
        <v/>
      </c>
      <c r="K407" s="2" t="str">
        <f t="shared" si="92"/>
        <v/>
      </c>
      <c r="N407" s="3">
        <f t="shared" si="93"/>
        <v>0</v>
      </c>
      <c r="O407" s="2">
        <f t="shared" si="94"/>
        <v>0</v>
      </c>
      <c r="Q407" s="2"/>
      <c r="S407" s="2" t="str">
        <f t="shared" si="95"/>
        <v/>
      </c>
      <c r="T407" s="2" t="str">
        <f t="shared" si="96"/>
        <v/>
      </c>
      <c r="U407" s="3"/>
      <c r="V407" s="3"/>
      <c r="Y407" s="2" t="str">
        <f>IF(T407="","",T407*(1-IF(U407="",Settings!$B$7,U407))*(1-IF(V407="",Settings!$B$6,V407)))</f>
        <v/>
      </c>
      <c r="Z407" s="3"/>
      <c r="AA407" s="3"/>
      <c r="AC407" s="2" t="str">
        <f>IF(Y407="","",Y407*IF(Z407="",Settings!$B$4,Z407) + Y407*IF(AA407="",Settings!$B$5,AA407) + R407*IF(AB407="",Settings!$B$6,AB407))</f>
        <v/>
      </c>
      <c r="AD407" s="2" t="str">
        <f t="shared" si="97"/>
        <v/>
      </c>
      <c r="AE407" s="2" t="str">
        <f t="shared" si="98"/>
        <v/>
      </c>
      <c r="AF407" s="3" t="e">
        <f t="shared" si="99"/>
        <v>#VALUE!</v>
      </c>
      <c r="AG407" t="e">
        <f t="shared" si="100"/>
        <v>#VALUE!</v>
      </c>
      <c r="AI407" s="2"/>
      <c r="AJ407" t="str">
        <f t="shared" si="101"/>
        <v/>
      </c>
      <c r="AK407" t="e">
        <f t="shared" si="102"/>
        <v>#VALUE!</v>
      </c>
      <c r="AL407" s="3"/>
      <c r="AM407" t="str">
        <f t="shared" si="103"/>
        <v/>
      </c>
      <c r="AN407" s="2" t="str">
        <f t="shared" si="104"/>
        <v/>
      </c>
      <c r="AO407" t="e">
        <f>IF(AF407="","",IF(AF407&lt;Settings!$B$8,"ROMI below target",IF(AND(Settings!$B$16&lt;&gt;"",AE407&gt;Settings!$B$16),"CAC above allowable",IF(AND(Settings!$B$10&lt;&gt;"",AG407&lt;Settings!$B$10),"Low MER","OK"))))</f>
        <v>#VALUE!</v>
      </c>
    </row>
    <row r="408" spans="5:41" x14ac:dyDescent="0.3">
      <c r="E408" s="2"/>
      <c r="F408" s="2"/>
      <c r="G408" s="2"/>
      <c r="H408" t="str">
        <f>IF(D408="","",XLOOKUP(D408,FX!$A$7:$A$100,FX!$C$7:$C$100,1))</f>
        <v/>
      </c>
      <c r="I408" s="2" t="str">
        <f t="shared" si="90"/>
        <v/>
      </c>
      <c r="J408" s="2" t="str">
        <f t="shared" si="91"/>
        <v/>
      </c>
      <c r="K408" s="2" t="str">
        <f t="shared" si="92"/>
        <v/>
      </c>
      <c r="N408" s="3">
        <f t="shared" si="93"/>
        <v>0</v>
      </c>
      <c r="O408" s="2">
        <f t="shared" si="94"/>
        <v>0</v>
      </c>
      <c r="Q408" s="2"/>
      <c r="S408" s="2" t="str">
        <f t="shared" si="95"/>
        <v/>
      </c>
      <c r="T408" s="2" t="str">
        <f t="shared" si="96"/>
        <v/>
      </c>
      <c r="U408" s="3"/>
      <c r="V408" s="3"/>
      <c r="Y408" s="2" t="str">
        <f>IF(T408="","",T408*(1-IF(U408="",Settings!$B$7,U408))*(1-IF(V408="",Settings!$B$6,V408)))</f>
        <v/>
      </c>
      <c r="Z408" s="3"/>
      <c r="AA408" s="3"/>
      <c r="AC408" s="2" t="str">
        <f>IF(Y408="","",Y408*IF(Z408="",Settings!$B$4,Z408) + Y408*IF(AA408="",Settings!$B$5,AA408) + R408*IF(AB408="",Settings!$B$6,AB408))</f>
        <v/>
      </c>
      <c r="AD408" s="2" t="str">
        <f t="shared" si="97"/>
        <v/>
      </c>
      <c r="AE408" s="2" t="str">
        <f t="shared" si="98"/>
        <v/>
      </c>
      <c r="AF408" s="3" t="e">
        <f t="shared" si="99"/>
        <v>#VALUE!</v>
      </c>
      <c r="AG408" t="e">
        <f t="shared" si="100"/>
        <v>#VALUE!</v>
      </c>
      <c r="AI408" s="2"/>
      <c r="AJ408" t="str">
        <f t="shared" si="101"/>
        <v/>
      </c>
      <c r="AK408" t="e">
        <f t="shared" si="102"/>
        <v>#VALUE!</v>
      </c>
      <c r="AL408" s="3"/>
      <c r="AM408" t="str">
        <f t="shared" si="103"/>
        <v/>
      </c>
      <c r="AN408" s="2" t="str">
        <f t="shared" si="104"/>
        <v/>
      </c>
      <c r="AO408" t="e">
        <f>IF(AF408="","",IF(AF408&lt;Settings!$B$8,"ROMI below target",IF(AND(Settings!$B$16&lt;&gt;"",AE408&gt;Settings!$B$16),"CAC above allowable",IF(AND(Settings!$B$10&lt;&gt;"",AG408&lt;Settings!$B$10),"Low MER","OK"))))</f>
        <v>#VALUE!</v>
      </c>
    </row>
    <row r="409" spans="5:41" x14ac:dyDescent="0.3">
      <c r="E409" s="2"/>
      <c r="F409" s="2"/>
      <c r="G409" s="2"/>
      <c r="H409" t="str">
        <f>IF(D409="","",XLOOKUP(D409,FX!$A$7:$A$100,FX!$C$7:$C$100,1))</f>
        <v/>
      </c>
      <c r="I409" s="2" t="str">
        <f t="shared" si="90"/>
        <v/>
      </c>
      <c r="J409" s="2" t="str">
        <f t="shared" si="91"/>
        <v/>
      </c>
      <c r="K409" s="2" t="str">
        <f t="shared" si="92"/>
        <v/>
      </c>
      <c r="N409" s="3">
        <f t="shared" si="93"/>
        <v>0</v>
      </c>
      <c r="O409" s="2">
        <f t="shared" si="94"/>
        <v>0</v>
      </c>
      <c r="Q409" s="2"/>
      <c r="S409" s="2" t="str">
        <f t="shared" si="95"/>
        <v/>
      </c>
      <c r="T409" s="2" t="str">
        <f t="shared" si="96"/>
        <v/>
      </c>
      <c r="U409" s="3"/>
      <c r="V409" s="3"/>
      <c r="Y409" s="2" t="str">
        <f>IF(T409="","",T409*(1-IF(U409="",Settings!$B$7,U409))*(1-IF(V409="",Settings!$B$6,V409)))</f>
        <v/>
      </c>
      <c r="Z409" s="3"/>
      <c r="AA409" s="3"/>
      <c r="AC409" s="2" t="str">
        <f>IF(Y409="","",Y409*IF(Z409="",Settings!$B$4,Z409) + Y409*IF(AA409="",Settings!$B$5,AA409) + R409*IF(AB409="",Settings!$B$6,AB409))</f>
        <v/>
      </c>
      <c r="AD409" s="2" t="str">
        <f t="shared" si="97"/>
        <v/>
      </c>
      <c r="AE409" s="2" t="str">
        <f t="shared" si="98"/>
        <v/>
      </c>
      <c r="AF409" s="3" t="e">
        <f t="shared" si="99"/>
        <v>#VALUE!</v>
      </c>
      <c r="AG409" t="e">
        <f t="shared" si="100"/>
        <v>#VALUE!</v>
      </c>
      <c r="AI409" s="2"/>
      <c r="AJ409" t="str">
        <f t="shared" si="101"/>
        <v/>
      </c>
      <c r="AK409" t="e">
        <f t="shared" si="102"/>
        <v>#VALUE!</v>
      </c>
      <c r="AL409" s="3"/>
      <c r="AM409" t="str">
        <f t="shared" si="103"/>
        <v/>
      </c>
      <c r="AN409" s="2" t="str">
        <f t="shared" si="104"/>
        <v/>
      </c>
      <c r="AO409" t="e">
        <f>IF(AF409="","",IF(AF409&lt;Settings!$B$8,"ROMI below target",IF(AND(Settings!$B$16&lt;&gt;"",AE409&gt;Settings!$B$16),"CAC above allowable",IF(AND(Settings!$B$10&lt;&gt;"",AG409&lt;Settings!$B$10),"Low MER","OK"))))</f>
        <v>#VALUE!</v>
      </c>
    </row>
    <row r="410" spans="5:41" x14ac:dyDescent="0.3">
      <c r="E410" s="2"/>
      <c r="F410" s="2"/>
      <c r="G410" s="2"/>
      <c r="H410" t="str">
        <f>IF(D410="","",XLOOKUP(D410,FX!$A$7:$A$100,FX!$C$7:$C$100,1))</f>
        <v/>
      </c>
      <c r="I410" s="2" t="str">
        <f t="shared" si="90"/>
        <v/>
      </c>
      <c r="J410" s="2" t="str">
        <f t="shared" si="91"/>
        <v/>
      </c>
      <c r="K410" s="2" t="str">
        <f t="shared" si="92"/>
        <v/>
      </c>
      <c r="N410" s="3">
        <f t="shared" si="93"/>
        <v>0</v>
      </c>
      <c r="O410" s="2">
        <f t="shared" si="94"/>
        <v>0</v>
      </c>
      <c r="Q410" s="2"/>
      <c r="S410" s="2" t="str">
        <f t="shared" si="95"/>
        <v/>
      </c>
      <c r="T410" s="2" t="str">
        <f t="shared" si="96"/>
        <v/>
      </c>
      <c r="U410" s="3"/>
      <c r="V410" s="3"/>
      <c r="Y410" s="2" t="str">
        <f>IF(T410="","",T410*(1-IF(U410="",Settings!$B$7,U410))*(1-IF(V410="",Settings!$B$6,V410)))</f>
        <v/>
      </c>
      <c r="Z410" s="3"/>
      <c r="AA410" s="3"/>
      <c r="AC410" s="2" t="str">
        <f>IF(Y410="","",Y410*IF(Z410="",Settings!$B$4,Z410) + Y410*IF(AA410="",Settings!$B$5,AA410) + R410*IF(AB410="",Settings!$B$6,AB410))</f>
        <v/>
      </c>
      <c r="AD410" s="2" t="str">
        <f t="shared" si="97"/>
        <v/>
      </c>
      <c r="AE410" s="2" t="str">
        <f t="shared" si="98"/>
        <v/>
      </c>
      <c r="AF410" s="3" t="e">
        <f t="shared" si="99"/>
        <v>#VALUE!</v>
      </c>
      <c r="AG410" t="e">
        <f t="shared" si="100"/>
        <v>#VALUE!</v>
      </c>
      <c r="AI410" s="2"/>
      <c r="AJ410" t="str">
        <f t="shared" si="101"/>
        <v/>
      </c>
      <c r="AK410" t="e">
        <f t="shared" si="102"/>
        <v>#VALUE!</v>
      </c>
      <c r="AL410" s="3"/>
      <c r="AM410" t="str">
        <f t="shared" si="103"/>
        <v/>
      </c>
      <c r="AN410" s="2" t="str">
        <f t="shared" si="104"/>
        <v/>
      </c>
      <c r="AO410" t="e">
        <f>IF(AF410="","",IF(AF410&lt;Settings!$B$8,"ROMI below target",IF(AND(Settings!$B$16&lt;&gt;"",AE410&gt;Settings!$B$16),"CAC above allowable",IF(AND(Settings!$B$10&lt;&gt;"",AG410&lt;Settings!$B$10),"Low MER","OK"))))</f>
        <v>#VALUE!</v>
      </c>
    </row>
    <row r="411" spans="5:41" x14ac:dyDescent="0.3">
      <c r="E411" s="2"/>
      <c r="F411" s="2"/>
      <c r="G411" s="2"/>
      <c r="H411" t="str">
        <f>IF(D411="","",XLOOKUP(D411,FX!$A$7:$A$100,FX!$C$7:$C$100,1))</f>
        <v/>
      </c>
      <c r="I411" s="2" t="str">
        <f t="shared" si="90"/>
        <v/>
      </c>
      <c r="J411" s="2" t="str">
        <f t="shared" si="91"/>
        <v/>
      </c>
      <c r="K411" s="2" t="str">
        <f t="shared" si="92"/>
        <v/>
      </c>
      <c r="N411" s="3">
        <f t="shared" si="93"/>
        <v>0</v>
      </c>
      <c r="O411" s="2">
        <f t="shared" si="94"/>
        <v>0</v>
      </c>
      <c r="Q411" s="2"/>
      <c r="S411" s="2" t="str">
        <f t="shared" si="95"/>
        <v/>
      </c>
      <c r="T411" s="2" t="str">
        <f t="shared" si="96"/>
        <v/>
      </c>
      <c r="U411" s="3"/>
      <c r="V411" s="3"/>
      <c r="Y411" s="2" t="str">
        <f>IF(T411="","",T411*(1-IF(U411="",Settings!$B$7,U411))*(1-IF(V411="",Settings!$B$6,V411)))</f>
        <v/>
      </c>
      <c r="Z411" s="3"/>
      <c r="AA411" s="3"/>
      <c r="AC411" s="2" t="str">
        <f>IF(Y411="","",Y411*IF(Z411="",Settings!$B$4,Z411) + Y411*IF(AA411="",Settings!$B$5,AA411) + R411*IF(AB411="",Settings!$B$6,AB411))</f>
        <v/>
      </c>
      <c r="AD411" s="2" t="str">
        <f t="shared" si="97"/>
        <v/>
      </c>
      <c r="AE411" s="2" t="str">
        <f t="shared" si="98"/>
        <v/>
      </c>
      <c r="AF411" s="3" t="e">
        <f t="shared" si="99"/>
        <v>#VALUE!</v>
      </c>
      <c r="AG411" t="e">
        <f t="shared" si="100"/>
        <v>#VALUE!</v>
      </c>
      <c r="AI411" s="2"/>
      <c r="AJ411" t="str">
        <f t="shared" si="101"/>
        <v/>
      </c>
      <c r="AK411" t="e">
        <f t="shared" si="102"/>
        <v>#VALUE!</v>
      </c>
      <c r="AL411" s="3"/>
      <c r="AM411" t="str">
        <f t="shared" si="103"/>
        <v/>
      </c>
      <c r="AN411" s="2" t="str">
        <f t="shared" si="104"/>
        <v/>
      </c>
      <c r="AO411" t="e">
        <f>IF(AF411="","",IF(AF411&lt;Settings!$B$8,"ROMI below target",IF(AND(Settings!$B$16&lt;&gt;"",AE411&gt;Settings!$B$16),"CAC above allowable",IF(AND(Settings!$B$10&lt;&gt;"",AG411&lt;Settings!$B$10),"Low MER","OK"))))</f>
        <v>#VALUE!</v>
      </c>
    </row>
    <row r="412" spans="5:41" x14ac:dyDescent="0.3">
      <c r="E412" s="2"/>
      <c r="F412" s="2"/>
      <c r="G412" s="2"/>
      <c r="H412" t="str">
        <f>IF(D412="","",XLOOKUP(D412,FX!$A$7:$A$100,FX!$C$7:$C$100,1))</f>
        <v/>
      </c>
      <c r="I412" s="2" t="str">
        <f t="shared" si="90"/>
        <v/>
      </c>
      <c r="J412" s="2" t="str">
        <f t="shared" si="91"/>
        <v/>
      </c>
      <c r="K412" s="2" t="str">
        <f t="shared" si="92"/>
        <v/>
      </c>
      <c r="N412" s="3">
        <f t="shared" si="93"/>
        <v>0</v>
      </c>
      <c r="O412" s="2">
        <f t="shared" si="94"/>
        <v>0</v>
      </c>
      <c r="Q412" s="2"/>
      <c r="S412" s="2" t="str">
        <f t="shared" si="95"/>
        <v/>
      </c>
      <c r="T412" s="2" t="str">
        <f t="shared" si="96"/>
        <v/>
      </c>
      <c r="U412" s="3"/>
      <c r="V412" s="3"/>
      <c r="Y412" s="2" t="str">
        <f>IF(T412="","",T412*(1-IF(U412="",Settings!$B$7,U412))*(1-IF(V412="",Settings!$B$6,V412)))</f>
        <v/>
      </c>
      <c r="Z412" s="3"/>
      <c r="AA412" s="3"/>
      <c r="AC412" s="2" t="str">
        <f>IF(Y412="","",Y412*IF(Z412="",Settings!$B$4,Z412) + Y412*IF(AA412="",Settings!$B$5,AA412) + R412*IF(AB412="",Settings!$B$6,AB412))</f>
        <v/>
      </c>
      <c r="AD412" s="2" t="str">
        <f t="shared" si="97"/>
        <v/>
      </c>
      <c r="AE412" s="2" t="str">
        <f t="shared" si="98"/>
        <v/>
      </c>
      <c r="AF412" s="3" t="e">
        <f t="shared" si="99"/>
        <v>#VALUE!</v>
      </c>
      <c r="AG412" t="e">
        <f t="shared" si="100"/>
        <v>#VALUE!</v>
      </c>
      <c r="AI412" s="2"/>
      <c r="AJ412" t="str">
        <f t="shared" si="101"/>
        <v/>
      </c>
      <c r="AK412" t="e">
        <f t="shared" si="102"/>
        <v>#VALUE!</v>
      </c>
      <c r="AL412" s="3"/>
      <c r="AM412" t="str">
        <f t="shared" si="103"/>
        <v/>
      </c>
      <c r="AN412" s="2" t="str">
        <f t="shared" si="104"/>
        <v/>
      </c>
      <c r="AO412" t="e">
        <f>IF(AF412="","",IF(AF412&lt;Settings!$B$8,"ROMI below target",IF(AND(Settings!$B$16&lt;&gt;"",AE412&gt;Settings!$B$16),"CAC above allowable",IF(AND(Settings!$B$10&lt;&gt;"",AG412&lt;Settings!$B$10),"Low MER","OK"))))</f>
        <v>#VALUE!</v>
      </c>
    </row>
    <row r="413" spans="5:41" x14ac:dyDescent="0.3">
      <c r="E413" s="2"/>
      <c r="F413" s="2"/>
      <c r="G413" s="2"/>
      <c r="H413" t="str">
        <f>IF(D413="","",XLOOKUP(D413,FX!$A$7:$A$100,FX!$C$7:$C$100,1))</f>
        <v/>
      </c>
      <c r="I413" s="2" t="str">
        <f t="shared" si="90"/>
        <v/>
      </c>
      <c r="J413" s="2" t="str">
        <f t="shared" si="91"/>
        <v/>
      </c>
      <c r="K413" s="2" t="str">
        <f t="shared" si="92"/>
        <v/>
      </c>
      <c r="N413" s="3">
        <f t="shared" si="93"/>
        <v>0</v>
      </c>
      <c r="O413" s="2">
        <f t="shared" si="94"/>
        <v>0</v>
      </c>
      <c r="Q413" s="2"/>
      <c r="S413" s="2" t="str">
        <f t="shared" si="95"/>
        <v/>
      </c>
      <c r="T413" s="2" t="str">
        <f t="shared" si="96"/>
        <v/>
      </c>
      <c r="U413" s="3"/>
      <c r="V413" s="3"/>
      <c r="Y413" s="2" t="str">
        <f>IF(T413="","",T413*(1-IF(U413="",Settings!$B$7,U413))*(1-IF(V413="",Settings!$B$6,V413)))</f>
        <v/>
      </c>
      <c r="Z413" s="3"/>
      <c r="AA413" s="3"/>
      <c r="AC413" s="2" t="str">
        <f>IF(Y413="","",Y413*IF(Z413="",Settings!$B$4,Z413) + Y413*IF(AA413="",Settings!$B$5,AA413) + R413*IF(AB413="",Settings!$B$6,AB413))</f>
        <v/>
      </c>
      <c r="AD413" s="2" t="str">
        <f t="shared" si="97"/>
        <v/>
      </c>
      <c r="AE413" s="2" t="str">
        <f t="shared" si="98"/>
        <v/>
      </c>
      <c r="AF413" s="3" t="e">
        <f t="shared" si="99"/>
        <v>#VALUE!</v>
      </c>
      <c r="AG413" t="e">
        <f t="shared" si="100"/>
        <v>#VALUE!</v>
      </c>
      <c r="AI413" s="2"/>
      <c r="AJ413" t="str">
        <f t="shared" si="101"/>
        <v/>
      </c>
      <c r="AK413" t="e">
        <f t="shared" si="102"/>
        <v>#VALUE!</v>
      </c>
      <c r="AL413" s="3"/>
      <c r="AM413" t="str">
        <f t="shared" si="103"/>
        <v/>
      </c>
      <c r="AN413" s="2" t="str">
        <f t="shared" si="104"/>
        <v/>
      </c>
      <c r="AO413" t="e">
        <f>IF(AF413="","",IF(AF413&lt;Settings!$B$8,"ROMI below target",IF(AND(Settings!$B$16&lt;&gt;"",AE413&gt;Settings!$B$16),"CAC above allowable",IF(AND(Settings!$B$10&lt;&gt;"",AG413&lt;Settings!$B$10),"Low MER","OK"))))</f>
        <v>#VALUE!</v>
      </c>
    </row>
    <row r="414" spans="5:41" x14ac:dyDescent="0.3">
      <c r="E414" s="2"/>
      <c r="F414" s="2"/>
      <c r="G414" s="2"/>
      <c r="H414" t="str">
        <f>IF(D414="","",XLOOKUP(D414,FX!$A$7:$A$100,FX!$C$7:$C$100,1))</f>
        <v/>
      </c>
      <c r="I414" s="2" t="str">
        <f t="shared" si="90"/>
        <v/>
      </c>
      <c r="J414" s="2" t="str">
        <f t="shared" si="91"/>
        <v/>
      </c>
      <c r="K414" s="2" t="str">
        <f t="shared" si="92"/>
        <v/>
      </c>
      <c r="N414" s="3">
        <f t="shared" si="93"/>
        <v>0</v>
      </c>
      <c r="O414" s="2">
        <f t="shared" si="94"/>
        <v>0</v>
      </c>
      <c r="Q414" s="2"/>
      <c r="S414" s="2" t="str">
        <f t="shared" si="95"/>
        <v/>
      </c>
      <c r="T414" s="2" t="str">
        <f t="shared" si="96"/>
        <v/>
      </c>
      <c r="U414" s="3"/>
      <c r="V414" s="3"/>
      <c r="Y414" s="2" t="str">
        <f>IF(T414="","",T414*(1-IF(U414="",Settings!$B$7,U414))*(1-IF(V414="",Settings!$B$6,V414)))</f>
        <v/>
      </c>
      <c r="Z414" s="3"/>
      <c r="AA414" s="3"/>
      <c r="AC414" s="2" t="str">
        <f>IF(Y414="","",Y414*IF(Z414="",Settings!$B$4,Z414) + Y414*IF(AA414="",Settings!$B$5,AA414) + R414*IF(AB414="",Settings!$B$6,AB414))</f>
        <v/>
      </c>
      <c r="AD414" s="2" t="str">
        <f t="shared" si="97"/>
        <v/>
      </c>
      <c r="AE414" s="2" t="str">
        <f t="shared" si="98"/>
        <v/>
      </c>
      <c r="AF414" s="3" t="e">
        <f t="shared" si="99"/>
        <v>#VALUE!</v>
      </c>
      <c r="AG414" t="e">
        <f t="shared" si="100"/>
        <v>#VALUE!</v>
      </c>
      <c r="AI414" s="2"/>
      <c r="AJ414" t="str">
        <f t="shared" si="101"/>
        <v/>
      </c>
      <c r="AK414" t="e">
        <f t="shared" si="102"/>
        <v>#VALUE!</v>
      </c>
      <c r="AL414" s="3"/>
      <c r="AM414" t="str">
        <f t="shared" si="103"/>
        <v/>
      </c>
      <c r="AN414" s="2" t="str">
        <f t="shared" si="104"/>
        <v/>
      </c>
      <c r="AO414" t="e">
        <f>IF(AF414="","",IF(AF414&lt;Settings!$B$8,"ROMI below target",IF(AND(Settings!$B$16&lt;&gt;"",AE414&gt;Settings!$B$16),"CAC above allowable",IF(AND(Settings!$B$10&lt;&gt;"",AG414&lt;Settings!$B$10),"Low MER","OK"))))</f>
        <v>#VALUE!</v>
      </c>
    </row>
    <row r="415" spans="5:41" x14ac:dyDescent="0.3">
      <c r="E415" s="2"/>
      <c r="F415" s="2"/>
      <c r="G415" s="2"/>
      <c r="H415" t="str">
        <f>IF(D415="","",XLOOKUP(D415,FX!$A$7:$A$100,FX!$C$7:$C$100,1))</f>
        <v/>
      </c>
      <c r="I415" s="2" t="str">
        <f t="shared" si="90"/>
        <v/>
      </c>
      <c r="J415" s="2" t="str">
        <f t="shared" si="91"/>
        <v/>
      </c>
      <c r="K415" s="2" t="str">
        <f t="shared" si="92"/>
        <v/>
      </c>
      <c r="N415" s="3">
        <f t="shared" si="93"/>
        <v>0</v>
      </c>
      <c r="O415" s="2">
        <f t="shared" si="94"/>
        <v>0</v>
      </c>
      <c r="Q415" s="2"/>
      <c r="S415" s="2" t="str">
        <f t="shared" si="95"/>
        <v/>
      </c>
      <c r="T415" s="2" t="str">
        <f t="shared" si="96"/>
        <v/>
      </c>
      <c r="U415" s="3"/>
      <c r="V415" s="3"/>
      <c r="Y415" s="2" t="str">
        <f>IF(T415="","",T415*(1-IF(U415="",Settings!$B$7,U415))*(1-IF(V415="",Settings!$B$6,V415)))</f>
        <v/>
      </c>
      <c r="Z415" s="3"/>
      <c r="AA415" s="3"/>
      <c r="AC415" s="2" t="str">
        <f>IF(Y415="","",Y415*IF(Z415="",Settings!$B$4,Z415) + Y415*IF(AA415="",Settings!$B$5,AA415) + R415*IF(AB415="",Settings!$B$6,AB415))</f>
        <v/>
      </c>
      <c r="AD415" s="2" t="str">
        <f t="shared" si="97"/>
        <v/>
      </c>
      <c r="AE415" s="2" t="str">
        <f t="shared" si="98"/>
        <v/>
      </c>
      <c r="AF415" s="3" t="e">
        <f t="shared" si="99"/>
        <v>#VALUE!</v>
      </c>
      <c r="AG415" t="e">
        <f t="shared" si="100"/>
        <v>#VALUE!</v>
      </c>
      <c r="AI415" s="2"/>
      <c r="AJ415" t="str">
        <f t="shared" si="101"/>
        <v/>
      </c>
      <c r="AK415" t="e">
        <f t="shared" si="102"/>
        <v>#VALUE!</v>
      </c>
      <c r="AL415" s="3"/>
      <c r="AM415" t="str">
        <f t="shared" si="103"/>
        <v/>
      </c>
      <c r="AN415" s="2" t="str">
        <f t="shared" si="104"/>
        <v/>
      </c>
      <c r="AO415" t="e">
        <f>IF(AF415="","",IF(AF415&lt;Settings!$B$8,"ROMI below target",IF(AND(Settings!$B$16&lt;&gt;"",AE415&gt;Settings!$B$16),"CAC above allowable",IF(AND(Settings!$B$10&lt;&gt;"",AG415&lt;Settings!$B$10),"Low MER","OK"))))</f>
        <v>#VALUE!</v>
      </c>
    </row>
    <row r="416" spans="5:41" x14ac:dyDescent="0.3">
      <c r="E416" s="2"/>
      <c r="F416" s="2"/>
      <c r="G416" s="2"/>
      <c r="H416" t="str">
        <f>IF(D416="","",XLOOKUP(D416,FX!$A$7:$A$100,FX!$C$7:$C$100,1))</f>
        <v/>
      </c>
      <c r="I416" s="2" t="str">
        <f t="shared" si="90"/>
        <v/>
      </c>
      <c r="J416" s="2" t="str">
        <f t="shared" si="91"/>
        <v/>
      </c>
      <c r="K416" s="2" t="str">
        <f t="shared" si="92"/>
        <v/>
      </c>
      <c r="N416" s="3">
        <f t="shared" si="93"/>
        <v>0</v>
      </c>
      <c r="O416" s="2">
        <f t="shared" si="94"/>
        <v>0</v>
      </c>
      <c r="Q416" s="2"/>
      <c r="S416" s="2" t="str">
        <f t="shared" si="95"/>
        <v/>
      </c>
      <c r="T416" s="2" t="str">
        <f t="shared" si="96"/>
        <v/>
      </c>
      <c r="U416" s="3"/>
      <c r="V416" s="3"/>
      <c r="Y416" s="2" t="str">
        <f>IF(T416="","",T416*(1-IF(U416="",Settings!$B$7,U416))*(1-IF(V416="",Settings!$B$6,V416)))</f>
        <v/>
      </c>
      <c r="Z416" s="3"/>
      <c r="AA416" s="3"/>
      <c r="AC416" s="2" t="str">
        <f>IF(Y416="","",Y416*IF(Z416="",Settings!$B$4,Z416) + Y416*IF(AA416="",Settings!$B$5,AA416) + R416*IF(AB416="",Settings!$B$6,AB416))</f>
        <v/>
      </c>
      <c r="AD416" s="2" t="str">
        <f t="shared" si="97"/>
        <v/>
      </c>
      <c r="AE416" s="2" t="str">
        <f t="shared" si="98"/>
        <v/>
      </c>
      <c r="AF416" s="3" t="e">
        <f t="shared" si="99"/>
        <v>#VALUE!</v>
      </c>
      <c r="AG416" t="e">
        <f t="shared" si="100"/>
        <v>#VALUE!</v>
      </c>
      <c r="AI416" s="2"/>
      <c r="AJ416" t="str">
        <f t="shared" si="101"/>
        <v/>
      </c>
      <c r="AK416" t="e">
        <f t="shared" si="102"/>
        <v>#VALUE!</v>
      </c>
      <c r="AL416" s="3"/>
      <c r="AM416" t="str">
        <f t="shared" si="103"/>
        <v/>
      </c>
      <c r="AN416" s="2" t="str">
        <f t="shared" si="104"/>
        <v/>
      </c>
      <c r="AO416" t="e">
        <f>IF(AF416="","",IF(AF416&lt;Settings!$B$8,"ROMI below target",IF(AND(Settings!$B$16&lt;&gt;"",AE416&gt;Settings!$B$16),"CAC above allowable",IF(AND(Settings!$B$10&lt;&gt;"",AG416&lt;Settings!$B$10),"Low MER","OK"))))</f>
        <v>#VALUE!</v>
      </c>
    </row>
    <row r="417" spans="5:41" x14ac:dyDescent="0.3">
      <c r="E417" s="2"/>
      <c r="F417" s="2"/>
      <c r="G417" s="2"/>
      <c r="H417" t="str">
        <f>IF(D417="","",XLOOKUP(D417,FX!$A$7:$A$100,FX!$C$7:$C$100,1))</f>
        <v/>
      </c>
      <c r="I417" s="2" t="str">
        <f t="shared" si="90"/>
        <v/>
      </c>
      <c r="J417" s="2" t="str">
        <f t="shared" si="91"/>
        <v/>
      </c>
      <c r="K417" s="2" t="str">
        <f t="shared" si="92"/>
        <v/>
      </c>
      <c r="N417" s="3">
        <f t="shared" si="93"/>
        <v>0</v>
      </c>
      <c r="O417" s="2">
        <f t="shared" si="94"/>
        <v>0</v>
      </c>
      <c r="Q417" s="2"/>
      <c r="S417" s="2" t="str">
        <f t="shared" si="95"/>
        <v/>
      </c>
      <c r="T417" s="2" t="str">
        <f t="shared" si="96"/>
        <v/>
      </c>
      <c r="U417" s="3"/>
      <c r="V417" s="3"/>
      <c r="Y417" s="2" t="str">
        <f>IF(T417="","",T417*(1-IF(U417="",Settings!$B$7,U417))*(1-IF(V417="",Settings!$B$6,V417)))</f>
        <v/>
      </c>
      <c r="Z417" s="3"/>
      <c r="AA417" s="3"/>
      <c r="AC417" s="2" t="str">
        <f>IF(Y417="","",Y417*IF(Z417="",Settings!$B$4,Z417) + Y417*IF(AA417="",Settings!$B$5,AA417) + R417*IF(AB417="",Settings!$B$6,AB417))</f>
        <v/>
      </c>
      <c r="AD417" s="2" t="str">
        <f t="shared" si="97"/>
        <v/>
      </c>
      <c r="AE417" s="2" t="str">
        <f t="shared" si="98"/>
        <v/>
      </c>
      <c r="AF417" s="3" t="e">
        <f t="shared" si="99"/>
        <v>#VALUE!</v>
      </c>
      <c r="AG417" t="e">
        <f t="shared" si="100"/>
        <v>#VALUE!</v>
      </c>
      <c r="AI417" s="2"/>
      <c r="AJ417" t="str">
        <f t="shared" si="101"/>
        <v/>
      </c>
      <c r="AK417" t="e">
        <f t="shared" si="102"/>
        <v>#VALUE!</v>
      </c>
      <c r="AL417" s="3"/>
      <c r="AM417" t="str">
        <f t="shared" si="103"/>
        <v/>
      </c>
      <c r="AN417" s="2" t="str">
        <f t="shared" si="104"/>
        <v/>
      </c>
      <c r="AO417" t="e">
        <f>IF(AF417="","",IF(AF417&lt;Settings!$B$8,"ROMI below target",IF(AND(Settings!$B$16&lt;&gt;"",AE417&gt;Settings!$B$16),"CAC above allowable",IF(AND(Settings!$B$10&lt;&gt;"",AG417&lt;Settings!$B$10),"Low MER","OK"))))</f>
        <v>#VALUE!</v>
      </c>
    </row>
    <row r="418" spans="5:41" x14ac:dyDescent="0.3">
      <c r="E418" s="2"/>
      <c r="F418" s="2"/>
      <c r="G418" s="2"/>
      <c r="H418" t="str">
        <f>IF(D418="","",XLOOKUP(D418,FX!$A$7:$A$100,FX!$C$7:$C$100,1))</f>
        <v/>
      </c>
      <c r="I418" s="2" t="str">
        <f t="shared" si="90"/>
        <v/>
      </c>
      <c r="J418" s="2" t="str">
        <f t="shared" si="91"/>
        <v/>
      </c>
      <c r="K418" s="2" t="str">
        <f t="shared" si="92"/>
        <v/>
      </c>
      <c r="N418" s="3">
        <f t="shared" si="93"/>
        <v>0</v>
      </c>
      <c r="O418" s="2">
        <f t="shared" si="94"/>
        <v>0</v>
      </c>
      <c r="Q418" s="2"/>
      <c r="S418" s="2" t="str">
        <f t="shared" si="95"/>
        <v/>
      </c>
      <c r="T418" s="2" t="str">
        <f t="shared" si="96"/>
        <v/>
      </c>
      <c r="U418" s="3"/>
      <c r="V418" s="3"/>
      <c r="Y418" s="2" t="str">
        <f>IF(T418="","",T418*(1-IF(U418="",Settings!$B$7,U418))*(1-IF(V418="",Settings!$B$6,V418)))</f>
        <v/>
      </c>
      <c r="Z418" s="3"/>
      <c r="AA418" s="3"/>
      <c r="AC418" s="2" t="str">
        <f>IF(Y418="","",Y418*IF(Z418="",Settings!$B$4,Z418) + Y418*IF(AA418="",Settings!$B$5,AA418) + R418*IF(AB418="",Settings!$B$6,AB418))</f>
        <v/>
      </c>
      <c r="AD418" s="2" t="str">
        <f t="shared" si="97"/>
        <v/>
      </c>
      <c r="AE418" s="2" t="str">
        <f t="shared" si="98"/>
        <v/>
      </c>
      <c r="AF418" s="3" t="e">
        <f t="shared" si="99"/>
        <v>#VALUE!</v>
      </c>
      <c r="AG418" t="e">
        <f t="shared" si="100"/>
        <v>#VALUE!</v>
      </c>
      <c r="AI418" s="2"/>
      <c r="AJ418" t="str">
        <f t="shared" si="101"/>
        <v/>
      </c>
      <c r="AK418" t="e">
        <f t="shared" si="102"/>
        <v>#VALUE!</v>
      </c>
      <c r="AL418" s="3"/>
      <c r="AM418" t="str">
        <f t="shared" si="103"/>
        <v/>
      </c>
      <c r="AN418" s="2" t="str">
        <f t="shared" si="104"/>
        <v/>
      </c>
      <c r="AO418" t="e">
        <f>IF(AF418="","",IF(AF418&lt;Settings!$B$8,"ROMI below target",IF(AND(Settings!$B$16&lt;&gt;"",AE418&gt;Settings!$B$16),"CAC above allowable",IF(AND(Settings!$B$10&lt;&gt;"",AG418&lt;Settings!$B$10),"Low MER","OK"))))</f>
        <v>#VALUE!</v>
      </c>
    </row>
    <row r="419" spans="5:41" x14ac:dyDescent="0.3">
      <c r="E419" s="2"/>
      <c r="F419" s="2"/>
      <c r="G419" s="2"/>
      <c r="H419" t="str">
        <f>IF(D419="","",XLOOKUP(D419,FX!$A$7:$A$100,FX!$C$7:$C$100,1))</f>
        <v/>
      </c>
      <c r="I419" s="2" t="str">
        <f t="shared" si="90"/>
        <v/>
      </c>
      <c r="J419" s="2" t="str">
        <f t="shared" si="91"/>
        <v/>
      </c>
      <c r="K419" s="2" t="str">
        <f t="shared" si="92"/>
        <v/>
      </c>
      <c r="N419" s="3">
        <f t="shared" si="93"/>
        <v>0</v>
      </c>
      <c r="O419" s="2">
        <f t="shared" si="94"/>
        <v>0</v>
      </c>
      <c r="Q419" s="2"/>
      <c r="S419" s="2" t="str">
        <f t="shared" si="95"/>
        <v/>
      </c>
      <c r="T419" s="2" t="str">
        <f t="shared" si="96"/>
        <v/>
      </c>
      <c r="U419" s="3"/>
      <c r="V419" s="3"/>
      <c r="Y419" s="2" t="str">
        <f>IF(T419="","",T419*(1-IF(U419="",Settings!$B$7,U419))*(1-IF(V419="",Settings!$B$6,V419)))</f>
        <v/>
      </c>
      <c r="Z419" s="3"/>
      <c r="AA419" s="3"/>
      <c r="AC419" s="2" t="str">
        <f>IF(Y419="","",Y419*IF(Z419="",Settings!$B$4,Z419) + Y419*IF(AA419="",Settings!$B$5,AA419) + R419*IF(AB419="",Settings!$B$6,AB419))</f>
        <v/>
      </c>
      <c r="AD419" s="2" t="str">
        <f t="shared" si="97"/>
        <v/>
      </c>
      <c r="AE419" s="2" t="str">
        <f t="shared" si="98"/>
        <v/>
      </c>
      <c r="AF419" s="3" t="e">
        <f t="shared" si="99"/>
        <v>#VALUE!</v>
      </c>
      <c r="AG419" t="e">
        <f t="shared" si="100"/>
        <v>#VALUE!</v>
      </c>
      <c r="AI419" s="2"/>
      <c r="AJ419" t="str">
        <f t="shared" si="101"/>
        <v/>
      </c>
      <c r="AK419" t="e">
        <f t="shared" si="102"/>
        <v>#VALUE!</v>
      </c>
      <c r="AL419" s="3"/>
      <c r="AM419" t="str">
        <f t="shared" si="103"/>
        <v/>
      </c>
      <c r="AN419" s="2" t="str">
        <f t="shared" si="104"/>
        <v/>
      </c>
      <c r="AO419" t="e">
        <f>IF(AF419="","",IF(AF419&lt;Settings!$B$8,"ROMI below target",IF(AND(Settings!$B$16&lt;&gt;"",AE419&gt;Settings!$B$16),"CAC above allowable",IF(AND(Settings!$B$10&lt;&gt;"",AG419&lt;Settings!$B$10),"Low MER","OK"))))</f>
        <v>#VALUE!</v>
      </c>
    </row>
    <row r="420" spans="5:41" x14ac:dyDescent="0.3">
      <c r="E420" s="2"/>
      <c r="F420" s="2"/>
      <c r="G420" s="2"/>
      <c r="H420" t="str">
        <f>IF(D420="","",XLOOKUP(D420,FX!$A$7:$A$100,FX!$C$7:$C$100,1))</f>
        <v/>
      </c>
      <c r="I420" s="2" t="str">
        <f t="shared" si="90"/>
        <v/>
      </c>
      <c r="J420" s="2" t="str">
        <f t="shared" si="91"/>
        <v/>
      </c>
      <c r="K420" s="2" t="str">
        <f t="shared" si="92"/>
        <v/>
      </c>
      <c r="N420" s="3">
        <f t="shared" si="93"/>
        <v>0</v>
      </c>
      <c r="O420" s="2">
        <f t="shared" si="94"/>
        <v>0</v>
      </c>
      <c r="Q420" s="2"/>
      <c r="S420" s="2" t="str">
        <f t="shared" si="95"/>
        <v/>
      </c>
      <c r="T420" s="2" t="str">
        <f t="shared" si="96"/>
        <v/>
      </c>
      <c r="U420" s="3"/>
      <c r="V420" s="3"/>
      <c r="Y420" s="2" t="str">
        <f>IF(T420="","",T420*(1-IF(U420="",Settings!$B$7,U420))*(1-IF(V420="",Settings!$B$6,V420)))</f>
        <v/>
      </c>
      <c r="Z420" s="3"/>
      <c r="AA420" s="3"/>
      <c r="AC420" s="2" t="str">
        <f>IF(Y420="","",Y420*IF(Z420="",Settings!$B$4,Z420) + Y420*IF(AA420="",Settings!$B$5,AA420) + R420*IF(AB420="",Settings!$B$6,AB420))</f>
        <v/>
      </c>
      <c r="AD420" s="2" t="str">
        <f t="shared" si="97"/>
        <v/>
      </c>
      <c r="AE420" s="2" t="str">
        <f t="shared" si="98"/>
        <v/>
      </c>
      <c r="AF420" s="3" t="e">
        <f t="shared" si="99"/>
        <v>#VALUE!</v>
      </c>
      <c r="AG420" t="e">
        <f t="shared" si="100"/>
        <v>#VALUE!</v>
      </c>
      <c r="AI420" s="2"/>
      <c r="AJ420" t="str">
        <f t="shared" si="101"/>
        <v/>
      </c>
      <c r="AK420" t="e">
        <f t="shared" si="102"/>
        <v>#VALUE!</v>
      </c>
      <c r="AL420" s="3"/>
      <c r="AM420" t="str">
        <f t="shared" si="103"/>
        <v/>
      </c>
      <c r="AN420" s="2" t="str">
        <f t="shared" si="104"/>
        <v/>
      </c>
      <c r="AO420" t="e">
        <f>IF(AF420="","",IF(AF420&lt;Settings!$B$8,"ROMI below target",IF(AND(Settings!$B$16&lt;&gt;"",AE420&gt;Settings!$B$16),"CAC above allowable",IF(AND(Settings!$B$10&lt;&gt;"",AG420&lt;Settings!$B$10),"Low MER","OK"))))</f>
        <v>#VALUE!</v>
      </c>
    </row>
    <row r="421" spans="5:41" x14ac:dyDescent="0.3">
      <c r="E421" s="2"/>
      <c r="F421" s="2"/>
      <c r="G421" s="2"/>
      <c r="H421" t="str">
        <f>IF(D421="","",XLOOKUP(D421,FX!$A$7:$A$100,FX!$C$7:$C$100,1))</f>
        <v/>
      </c>
      <c r="I421" s="2" t="str">
        <f t="shared" si="90"/>
        <v/>
      </c>
      <c r="J421" s="2" t="str">
        <f t="shared" si="91"/>
        <v/>
      </c>
      <c r="K421" s="2" t="str">
        <f t="shared" si="92"/>
        <v/>
      </c>
      <c r="N421" s="3">
        <f t="shared" si="93"/>
        <v>0</v>
      </c>
      <c r="O421" s="2">
        <f t="shared" si="94"/>
        <v>0</v>
      </c>
      <c r="Q421" s="2"/>
      <c r="S421" s="2" t="str">
        <f t="shared" si="95"/>
        <v/>
      </c>
      <c r="T421" s="2" t="str">
        <f t="shared" si="96"/>
        <v/>
      </c>
      <c r="U421" s="3"/>
      <c r="V421" s="3"/>
      <c r="Y421" s="2" t="str">
        <f>IF(T421="","",T421*(1-IF(U421="",Settings!$B$7,U421))*(1-IF(V421="",Settings!$B$6,V421)))</f>
        <v/>
      </c>
      <c r="Z421" s="3"/>
      <c r="AA421" s="3"/>
      <c r="AC421" s="2" t="str">
        <f>IF(Y421="","",Y421*IF(Z421="",Settings!$B$4,Z421) + Y421*IF(AA421="",Settings!$B$5,AA421) + R421*IF(AB421="",Settings!$B$6,AB421))</f>
        <v/>
      </c>
      <c r="AD421" s="2" t="str">
        <f t="shared" si="97"/>
        <v/>
      </c>
      <c r="AE421" s="2" t="str">
        <f t="shared" si="98"/>
        <v/>
      </c>
      <c r="AF421" s="3" t="e">
        <f t="shared" si="99"/>
        <v>#VALUE!</v>
      </c>
      <c r="AG421" t="e">
        <f t="shared" si="100"/>
        <v>#VALUE!</v>
      </c>
      <c r="AI421" s="2"/>
      <c r="AJ421" t="str">
        <f t="shared" si="101"/>
        <v/>
      </c>
      <c r="AK421" t="e">
        <f t="shared" si="102"/>
        <v>#VALUE!</v>
      </c>
      <c r="AL421" s="3"/>
      <c r="AM421" t="str">
        <f t="shared" si="103"/>
        <v/>
      </c>
      <c r="AN421" s="2" t="str">
        <f t="shared" si="104"/>
        <v/>
      </c>
      <c r="AO421" t="e">
        <f>IF(AF421="","",IF(AF421&lt;Settings!$B$8,"ROMI below target",IF(AND(Settings!$B$16&lt;&gt;"",AE421&gt;Settings!$B$16),"CAC above allowable",IF(AND(Settings!$B$10&lt;&gt;"",AG421&lt;Settings!$B$10),"Low MER","OK"))))</f>
        <v>#VALUE!</v>
      </c>
    </row>
    <row r="422" spans="5:41" x14ac:dyDescent="0.3">
      <c r="E422" s="2"/>
      <c r="F422" s="2"/>
      <c r="G422" s="2"/>
      <c r="H422" t="str">
        <f>IF(D422="","",XLOOKUP(D422,FX!$A$7:$A$100,FX!$C$7:$C$100,1))</f>
        <v/>
      </c>
      <c r="I422" s="2" t="str">
        <f t="shared" si="90"/>
        <v/>
      </c>
      <c r="J422" s="2" t="str">
        <f t="shared" si="91"/>
        <v/>
      </c>
      <c r="K422" s="2" t="str">
        <f t="shared" si="92"/>
        <v/>
      </c>
      <c r="N422" s="3">
        <f t="shared" si="93"/>
        <v>0</v>
      </c>
      <c r="O422" s="2">
        <f t="shared" si="94"/>
        <v>0</v>
      </c>
      <c r="Q422" s="2"/>
      <c r="S422" s="2" t="str">
        <f t="shared" si="95"/>
        <v/>
      </c>
      <c r="T422" s="2" t="str">
        <f t="shared" si="96"/>
        <v/>
      </c>
      <c r="U422" s="3"/>
      <c r="V422" s="3"/>
      <c r="Y422" s="2" t="str">
        <f>IF(T422="","",T422*(1-IF(U422="",Settings!$B$7,U422))*(1-IF(V422="",Settings!$B$6,V422)))</f>
        <v/>
      </c>
      <c r="Z422" s="3"/>
      <c r="AA422" s="3"/>
      <c r="AC422" s="2" t="str">
        <f>IF(Y422="","",Y422*IF(Z422="",Settings!$B$4,Z422) + Y422*IF(AA422="",Settings!$B$5,AA422) + R422*IF(AB422="",Settings!$B$6,AB422))</f>
        <v/>
      </c>
      <c r="AD422" s="2" t="str">
        <f t="shared" si="97"/>
        <v/>
      </c>
      <c r="AE422" s="2" t="str">
        <f t="shared" si="98"/>
        <v/>
      </c>
      <c r="AF422" s="3" t="e">
        <f t="shared" si="99"/>
        <v>#VALUE!</v>
      </c>
      <c r="AG422" t="e">
        <f t="shared" si="100"/>
        <v>#VALUE!</v>
      </c>
      <c r="AI422" s="2"/>
      <c r="AJ422" t="str">
        <f t="shared" si="101"/>
        <v/>
      </c>
      <c r="AK422" t="e">
        <f t="shared" si="102"/>
        <v>#VALUE!</v>
      </c>
      <c r="AL422" s="3"/>
      <c r="AM422" t="str">
        <f t="shared" si="103"/>
        <v/>
      </c>
      <c r="AN422" s="2" t="str">
        <f t="shared" si="104"/>
        <v/>
      </c>
      <c r="AO422" t="e">
        <f>IF(AF422="","",IF(AF422&lt;Settings!$B$8,"ROMI below target",IF(AND(Settings!$B$16&lt;&gt;"",AE422&gt;Settings!$B$16),"CAC above allowable",IF(AND(Settings!$B$10&lt;&gt;"",AG422&lt;Settings!$B$10),"Low MER","OK"))))</f>
        <v>#VALUE!</v>
      </c>
    </row>
    <row r="423" spans="5:41" x14ac:dyDescent="0.3">
      <c r="E423" s="2"/>
      <c r="F423" s="2"/>
      <c r="G423" s="2"/>
      <c r="H423" t="str">
        <f>IF(D423="","",XLOOKUP(D423,FX!$A$7:$A$100,FX!$C$7:$C$100,1))</f>
        <v/>
      </c>
      <c r="I423" s="2" t="str">
        <f t="shared" si="90"/>
        <v/>
      </c>
      <c r="J423" s="2" t="str">
        <f t="shared" si="91"/>
        <v/>
      </c>
      <c r="K423" s="2" t="str">
        <f t="shared" si="92"/>
        <v/>
      </c>
      <c r="N423" s="3">
        <f t="shared" si="93"/>
        <v>0</v>
      </c>
      <c r="O423" s="2">
        <f t="shared" si="94"/>
        <v>0</v>
      </c>
      <c r="Q423" s="2"/>
      <c r="S423" s="2" t="str">
        <f t="shared" si="95"/>
        <v/>
      </c>
      <c r="T423" s="2" t="str">
        <f t="shared" si="96"/>
        <v/>
      </c>
      <c r="U423" s="3"/>
      <c r="V423" s="3"/>
      <c r="Y423" s="2" t="str">
        <f>IF(T423="","",T423*(1-IF(U423="",Settings!$B$7,U423))*(1-IF(V423="",Settings!$B$6,V423)))</f>
        <v/>
      </c>
      <c r="Z423" s="3"/>
      <c r="AA423" s="3"/>
      <c r="AC423" s="2" t="str">
        <f>IF(Y423="","",Y423*IF(Z423="",Settings!$B$4,Z423) + Y423*IF(AA423="",Settings!$B$5,AA423) + R423*IF(AB423="",Settings!$B$6,AB423))</f>
        <v/>
      </c>
      <c r="AD423" s="2" t="str">
        <f t="shared" si="97"/>
        <v/>
      </c>
      <c r="AE423" s="2" t="str">
        <f t="shared" si="98"/>
        <v/>
      </c>
      <c r="AF423" s="3" t="e">
        <f t="shared" si="99"/>
        <v>#VALUE!</v>
      </c>
      <c r="AG423" t="e">
        <f t="shared" si="100"/>
        <v>#VALUE!</v>
      </c>
      <c r="AI423" s="2"/>
      <c r="AJ423" t="str">
        <f t="shared" si="101"/>
        <v/>
      </c>
      <c r="AK423" t="e">
        <f t="shared" si="102"/>
        <v>#VALUE!</v>
      </c>
      <c r="AL423" s="3"/>
      <c r="AM423" t="str">
        <f t="shared" si="103"/>
        <v/>
      </c>
      <c r="AN423" s="2" t="str">
        <f t="shared" si="104"/>
        <v/>
      </c>
      <c r="AO423" t="e">
        <f>IF(AF423="","",IF(AF423&lt;Settings!$B$8,"ROMI below target",IF(AND(Settings!$B$16&lt;&gt;"",AE423&gt;Settings!$B$16),"CAC above allowable",IF(AND(Settings!$B$10&lt;&gt;"",AG423&lt;Settings!$B$10),"Low MER","OK"))))</f>
        <v>#VALUE!</v>
      </c>
    </row>
    <row r="424" spans="5:41" x14ac:dyDescent="0.3">
      <c r="E424" s="2"/>
      <c r="F424" s="2"/>
      <c r="G424" s="2"/>
      <c r="H424" t="str">
        <f>IF(D424="","",XLOOKUP(D424,FX!$A$7:$A$100,FX!$C$7:$C$100,1))</f>
        <v/>
      </c>
      <c r="I424" s="2" t="str">
        <f t="shared" si="90"/>
        <v/>
      </c>
      <c r="J424" s="2" t="str">
        <f t="shared" si="91"/>
        <v/>
      </c>
      <c r="K424" s="2" t="str">
        <f t="shared" si="92"/>
        <v/>
      </c>
      <c r="N424" s="3">
        <f t="shared" si="93"/>
        <v>0</v>
      </c>
      <c r="O424" s="2">
        <f t="shared" si="94"/>
        <v>0</v>
      </c>
      <c r="Q424" s="2"/>
      <c r="S424" s="2" t="str">
        <f t="shared" si="95"/>
        <v/>
      </c>
      <c r="T424" s="2" t="str">
        <f t="shared" si="96"/>
        <v/>
      </c>
      <c r="U424" s="3"/>
      <c r="V424" s="3"/>
      <c r="Y424" s="2" t="str">
        <f>IF(T424="","",T424*(1-IF(U424="",Settings!$B$7,U424))*(1-IF(V424="",Settings!$B$6,V424)))</f>
        <v/>
      </c>
      <c r="Z424" s="3"/>
      <c r="AA424" s="3"/>
      <c r="AC424" s="2" t="str">
        <f>IF(Y424="","",Y424*IF(Z424="",Settings!$B$4,Z424) + Y424*IF(AA424="",Settings!$B$5,AA424) + R424*IF(AB424="",Settings!$B$6,AB424))</f>
        <v/>
      </c>
      <c r="AD424" s="2" t="str">
        <f t="shared" si="97"/>
        <v/>
      </c>
      <c r="AE424" s="2" t="str">
        <f t="shared" si="98"/>
        <v/>
      </c>
      <c r="AF424" s="3" t="e">
        <f t="shared" si="99"/>
        <v>#VALUE!</v>
      </c>
      <c r="AG424" t="e">
        <f t="shared" si="100"/>
        <v>#VALUE!</v>
      </c>
      <c r="AI424" s="2"/>
      <c r="AJ424" t="str">
        <f t="shared" si="101"/>
        <v/>
      </c>
      <c r="AK424" t="e">
        <f t="shared" si="102"/>
        <v>#VALUE!</v>
      </c>
      <c r="AL424" s="3"/>
      <c r="AM424" t="str">
        <f t="shared" si="103"/>
        <v/>
      </c>
      <c r="AN424" s="2" t="str">
        <f t="shared" si="104"/>
        <v/>
      </c>
      <c r="AO424" t="e">
        <f>IF(AF424="","",IF(AF424&lt;Settings!$B$8,"ROMI below target",IF(AND(Settings!$B$16&lt;&gt;"",AE424&gt;Settings!$B$16),"CAC above allowable",IF(AND(Settings!$B$10&lt;&gt;"",AG424&lt;Settings!$B$10),"Low MER","OK"))))</f>
        <v>#VALUE!</v>
      </c>
    </row>
    <row r="425" spans="5:41" x14ac:dyDescent="0.3">
      <c r="E425" s="2"/>
      <c r="F425" s="2"/>
      <c r="G425" s="2"/>
      <c r="H425" t="str">
        <f>IF(D425="","",XLOOKUP(D425,FX!$A$7:$A$100,FX!$C$7:$C$100,1))</f>
        <v/>
      </c>
      <c r="I425" s="2" t="str">
        <f t="shared" si="90"/>
        <v/>
      </c>
      <c r="J425" s="2" t="str">
        <f t="shared" si="91"/>
        <v/>
      </c>
      <c r="K425" s="2" t="str">
        <f t="shared" si="92"/>
        <v/>
      </c>
      <c r="N425" s="3">
        <f t="shared" si="93"/>
        <v>0</v>
      </c>
      <c r="O425" s="2">
        <f t="shared" si="94"/>
        <v>0</v>
      </c>
      <c r="Q425" s="2"/>
      <c r="S425" s="2" t="str">
        <f t="shared" si="95"/>
        <v/>
      </c>
      <c r="T425" s="2" t="str">
        <f t="shared" si="96"/>
        <v/>
      </c>
      <c r="U425" s="3"/>
      <c r="V425" s="3"/>
      <c r="Y425" s="2" t="str">
        <f>IF(T425="","",T425*(1-IF(U425="",Settings!$B$7,U425))*(1-IF(V425="",Settings!$B$6,V425)))</f>
        <v/>
      </c>
      <c r="Z425" s="3"/>
      <c r="AA425" s="3"/>
      <c r="AC425" s="2" t="str">
        <f>IF(Y425="","",Y425*IF(Z425="",Settings!$B$4,Z425) + Y425*IF(AA425="",Settings!$B$5,AA425) + R425*IF(AB425="",Settings!$B$6,AB425))</f>
        <v/>
      </c>
      <c r="AD425" s="2" t="str">
        <f t="shared" si="97"/>
        <v/>
      </c>
      <c r="AE425" s="2" t="str">
        <f t="shared" si="98"/>
        <v/>
      </c>
      <c r="AF425" s="3" t="e">
        <f t="shared" si="99"/>
        <v>#VALUE!</v>
      </c>
      <c r="AG425" t="e">
        <f t="shared" si="100"/>
        <v>#VALUE!</v>
      </c>
      <c r="AI425" s="2"/>
      <c r="AJ425" t="str">
        <f t="shared" si="101"/>
        <v/>
      </c>
      <c r="AK425" t="e">
        <f t="shared" si="102"/>
        <v>#VALUE!</v>
      </c>
      <c r="AL425" s="3"/>
      <c r="AM425" t="str">
        <f t="shared" si="103"/>
        <v/>
      </c>
      <c r="AN425" s="2" t="str">
        <f t="shared" si="104"/>
        <v/>
      </c>
      <c r="AO425" t="e">
        <f>IF(AF425="","",IF(AF425&lt;Settings!$B$8,"ROMI below target",IF(AND(Settings!$B$16&lt;&gt;"",AE425&gt;Settings!$B$16),"CAC above allowable",IF(AND(Settings!$B$10&lt;&gt;"",AG425&lt;Settings!$B$10),"Low MER","OK"))))</f>
        <v>#VALUE!</v>
      </c>
    </row>
    <row r="426" spans="5:41" x14ac:dyDescent="0.3">
      <c r="E426" s="2"/>
      <c r="F426" s="2"/>
      <c r="G426" s="2"/>
      <c r="H426" t="str">
        <f>IF(D426="","",XLOOKUP(D426,FX!$A$7:$A$100,FX!$C$7:$C$100,1))</f>
        <v/>
      </c>
      <c r="I426" s="2" t="str">
        <f t="shared" si="90"/>
        <v/>
      </c>
      <c r="J426" s="2" t="str">
        <f t="shared" si="91"/>
        <v/>
      </c>
      <c r="K426" s="2" t="str">
        <f t="shared" si="92"/>
        <v/>
      </c>
      <c r="N426" s="3">
        <f t="shared" si="93"/>
        <v>0</v>
      </c>
      <c r="O426" s="2">
        <f t="shared" si="94"/>
        <v>0</v>
      </c>
      <c r="Q426" s="2"/>
      <c r="S426" s="2" t="str">
        <f t="shared" si="95"/>
        <v/>
      </c>
      <c r="T426" s="2" t="str">
        <f t="shared" si="96"/>
        <v/>
      </c>
      <c r="U426" s="3"/>
      <c r="V426" s="3"/>
      <c r="Y426" s="2" t="str">
        <f>IF(T426="","",T426*(1-IF(U426="",Settings!$B$7,U426))*(1-IF(V426="",Settings!$B$6,V426)))</f>
        <v/>
      </c>
      <c r="Z426" s="3"/>
      <c r="AA426" s="3"/>
      <c r="AC426" s="2" t="str">
        <f>IF(Y426="","",Y426*IF(Z426="",Settings!$B$4,Z426) + Y426*IF(AA426="",Settings!$B$5,AA426) + R426*IF(AB426="",Settings!$B$6,AB426))</f>
        <v/>
      </c>
      <c r="AD426" s="2" t="str">
        <f t="shared" si="97"/>
        <v/>
      </c>
      <c r="AE426" s="2" t="str">
        <f t="shared" si="98"/>
        <v/>
      </c>
      <c r="AF426" s="3" t="e">
        <f t="shared" si="99"/>
        <v>#VALUE!</v>
      </c>
      <c r="AG426" t="e">
        <f t="shared" si="100"/>
        <v>#VALUE!</v>
      </c>
      <c r="AI426" s="2"/>
      <c r="AJ426" t="str">
        <f t="shared" si="101"/>
        <v/>
      </c>
      <c r="AK426" t="e">
        <f t="shared" si="102"/>
        <v>#VALUE!</v>
      </c>
      <c r="AL426" s="3"/>
      <c r="AM426" t="str">
        <f t="shared" si="103"/>
        <v/>
      </c>
      <c r="AN426" s="2" t="str">
        <f t="shared" si="104"/>
        <v/>
      </c>
      <c r="AO426" t="e">
        <f>IF(AF426="","",IF(AF426&lt;Settings!$B$8,"ROMI below target",IF(AND(Settings!$B$16&lt;&gt;"",AE426&gt;Settings!$B$16),"CAC above allowable",IF(AND(Settings!$B$10&lt;&gt;"",AG426&lt;Settings!$B$10),"Low MER","OK"))))</f>
        <v>#VALUE!</v>
      </c>
    </row>
    <row r="427" spans="5:41" x14ac:dyDescent="0.3">
      <c r="E427" s="2"/>
      <c r="F427" s="2"/>
      <c r="G427" s="2"/>
      <c r="H427" t="str">
        <f>IF(D427="","",XLOOKUP(D427,FX!$A$7:$A$100,FX!$C$7:$C$100,1))</f>
        <v/>
      </c>
      <c r="I427" s="2" t="str">
        <f t="shared" si="90"/>
        <v/>
      </c>
      <c r="J427" s="2" t="str">
        <f t="shared" si="91"/>
        <v/>
      </c>
      <c r="K427" s="2" t="str">
        <f t="shared" si="92"/>
        <v/>
      </c>
      <c r="N427" s="3">
        <f t="shared" si="93"/>
        <v>0</v>
      </c>
      <c r="O427" s="2">
        <f t="shared" si="94"/>
        <v>0</v>
      </c>
      <c r="Q427" s="2"/>
      <c r="S427" s="2" t="str">
        <f t="shared" si="95"/>
        <v/>
      </c>
      <c r="T427" s="2" t="str">
        <f t="shared" si="96"/>
        <v/>
      </c>
      <c r="U427" s="3"/>
      <c r="V427" s="3"/>
      <c r="Y427" s="2" t="str">
        <f>IF(T427="","",T427*(1-IF(U427="",Settings!$B$7,U427))*(1-IF(V427="",Settings!$B$6,V427)))</f>
        <v/>
      </c>
      <c r="Z427" s="3"/>
      <c r="AA427" s="3"/>
      <c r="AC427" s="2" t="str">
        <f>IF(Y427="","",Y427*IF(Z427="",Settings!$B$4,Z427) + Y427*IF(AA427="",Settings!$B$5,AA427) + R427*IF(AB427="",Settings!$B$6,AB427))</f>
        <v/>
      </c>
      <c r="AD427" s="2" t="str">
        <f t="shared" si="97"/>
        <v/>
      </c>
      <c r="AE427" s="2" t="str">
        <f t="shared" si="98"/>
        <v/>
      </c>
      <c r="AF427" s="3" t="e">
        <f t="shared" si="99"/>
        <v>#VALUE!</v>
      </c>
      <c r="AG427" t="e">
        <f t="shared" si="100"/>
        <v>#VALUE!</v>
      </c>
      <c r="AI427" s="2"/>
      <c r="AJ427" t="str">
        <f t="shared" si="101"/>
        <v/>
      </c>
      <c r="AK427" t="e">
        <f t="shared" si="102"/>
        <v>#VALUE!</v>
      </c>
      <c r="AL427" s="3"/>
      <c r="AM427" t="str">
        <f t="shared" si="103"/>
        <v/>
      </c>
      <c r="AN427" s="2" t="str">
        <f t="shared" si="104"/>
        <v/>
      </c>
      <c r="AO427" t="e">
        <f>IF(AF427="","",IF(AF427&lt;Settings!$B$8,"ROMI below target",IF(AND(Settings!$B$16&lt;&gt;"",AE427&gt;Settings!$B$16),"CAC above allowable",IF(AND(Settings!$B$10&lt;&gt;"",AG427&lt;Settings!$B$10),"Low MER","OK"))))</f>
        <v>#VALUE!</v>
      </c>
    </row>
    <row r="428" spans="5:41" x14ac:dyDescent="0.3">
      <c r="E428" s="2"/>
      <c r="F428" s="2"/>
      <c r="G428" s="2"/>
      <c r="H428" t="str">
        <f>IF(D428="","",XLOOKUP(D428,FX!$A$7:$A$100,FX!$C$7:$C$100,1))</f>
        <v/>
      </c>
      <c r="I428" s="2" t="str">
        <f t="shared" si="90"/>
        <v/>
      </c>
      <c r="J428" s="2" t="str">
        <f t="shared" si="91"/>
        <v/>
      </c>
      <c r="K428" s="2" t="str">
        <f t="shared" si="92"/>
        <v/>
      </c>
      <c r="N428" s="3">
        <f t="shared" si="93"/>
        <v>0</v>
      </c>
      <c r="O428" s="2">
        <f t="shared" si="94"/>
        <v>0</v>
      </c>
      <c r="Q428" s="2"/>
      <c r="S428" s="2" t="str">
        <f t="shared" si="95"/>
        <v/>
      </c>
      <c r="T428" s="2" t="str">
        <f t="shared" si="96"/>
        <v/>
      </c>
      <c r="U428" s="3"/>
      <c r="V428" s="3"/>
      <c r="Y428" s="2" t="str">
        <f>IF(T428="","",T428*(1-IF(U428="",Settings!$B$7,U428))*(1-IF(V428="",Settings!$B$6,V428)))</f>
        <v/>
      </c>
      <c r="Z428" s="3"/>
      <c r="AA428" s="3"/>
      <c r="AC428" s="2" t="str">
        <f>IF(Y428="","",Y428*IF(Z428="",Settings!$B$4,Z428) + Y428*IF(AA428="",Settings!$B$5,AA428) + R428*IF(AB428="",Settings!$B$6,AB428))</f>
        <v/>
      </c>
      <c r="AD428" s="2" t="str">
        <f t="shared" si="97"/>
        <v/>
      </c>
      <c r="AE428" s="2" t="str">
        <f t="shared" si="98"/>
        <v/>
      </c>
      <c r="AF428" s="3" t="e">
        <f t="shared" si="99"/>
        <v>#VALUE!</v>
      </c>
      <c r="AG428" t="e">
        <f t="shared" si="100"/>
        <v>#VALUE!</v>
      </c>
      <c r="AI428" s="2"/>
      <c r="AJ428" t="str">
        <f t="shared" si="101"/>
        <v/>
      </c>
      <c r="AK428" t="e">
        <f t="shared" si="102"/>
        <v>#VALUE!</v>
      </c>
      <c r="AL428" s="3"/>
      <c r="AM428" t="str">
        <f t="shared" si="103"/>
        <v/>
      </c>
      <c r="AN428" s="2" t="str">
        <f t="shared" si="104"/>
        <v/>
      </c>
      <c r="AO428" t="e">
        <f>IF(AF428="","",IF(AF428&lt;Settings!$B$8,"ROMI below target",IF(AND(Settings!$B$16&lt;&gt;"",AE428&gt;Settings!$B$16),"CAC above allowable",IF(AND(Settings!$B$10&lt;&gt;"",AG428&lt;Settings!$B$10),"Low MER","OK"))))</f>
        <v>#VALUE!</v>
      </c>
    </row>
    <row r="429" spans="5:41" x14ac:dyDescent="0.3">
      <c r="E429" s="2"/>
      <c r="F429" s="2"/>
      <c r="G429" s="2"/>
      <c r="H429" t="str">
        <f>IF(D429="","",XLOOKUP(D429,FX!$A$7:$A$100,FX!$C$7:$C$100,1))</f>
        <v/>
      </c>
      <c r="I429" s="2" t="str">
        <f t="shared" si="90"/>
        <v/>
      </c>
      <c r="J429" s="2" t="str">
        <f t="shared" si="91"/>
        <v/>
      </c>
      <c r="K429" s="2" t="str">
        <f t="shared" si="92"/>
        <v/>
      </c>
      <c r="N429" s="3">
        <f t="shared" si="93"/>
        <v>0</v>
      </c>
      <c r="O429" s="2">
        <f t="shared" si="94"/>
        <v>0</v>
      </c>
      <c r="Q429" s="2"/>
      <c r="S429" s="2" t="str">
        <f t="shared" si="95"/>
        <v/>
      </c>
      <c r="T429" s="2" t="str">
        <f t="shared" si="96"/>
        <v/>
      </c>
      <c r="U429" s="3"/>
      <c r="V429" s="3"/>
      <c r="Y429" s="2" t="str">
        <f>IF(T429="","",T429*(1-IF(U429="",Settings!$B$7,U429))*(1-IF(V429="",Settings!$B$6,V429)))</f>
        <v/>
      </c>
      <c r="Z429" s="3"/>
      <c r="AA429" s="3"/>
      <c r="AC429" s="2" t="str">
        <f>IF(Y429="","",Y429*IF(Z429="",Settings!$B$4,Z429) + Y429*IF(AA429="",Settings!$B$5,AA429) + R429*IF(AB429="",Settings!$B$6,AB429))</f>
        <v/>
      </c>
      <c r="AD429" s="2" t="str">
        <f t="shared" si="97"/>
        <v/>
      </c>
      <c r="AE429" s="2" t="str">
        <f t="shared" si="98"/>
        <v/>
      </c>
      <c r="AF429" s="3" t="e">
        <f t="shared" si="99"/>
        <v>#VALUE!</v>
      </c>
      <c r="AG429" t="e">
        <f t="shared" si="100"/>
        <v>#VALUE!</v>
      </c>
      <c r="AI429" s="2"/>
      <c r="AJ429" t="str">
        <f t="shared" si="101"/>
        <v/>
      </c>
      <c r="AK429" t="e">
        <f t="shared" si="102"/>
        <v>#VALUE!</v>
      </c>
      <c r="AL429" s="3"/>
      <c r="AM429" t="str">
        <f t="shared" si="103"/>
        <v/>
      </c>
      <c r="AN429" s="2" t="str">
        <f t="shared" si="104"/>
        <v/>
      </c>
      <c r="AO429" t="e">
        <f>IF(AF429="","",IF(AF429&lt;Settings!$B$8,"ROMI below target",IF(AND(Settings!$B$16&lt;&gt;"",AE429&gt;Settings!$B$16),"CAC above allowable",IF(AND(Settings!$B$10&lt;&gt;"",AG429&lt;Settings!$B$10),"Low MER","OK"))))</f>
        <v>#VALUE!</v>
      </c>
    </row>
    <row r="430" spans="5:41" x14ac:dyDescent="0.3">
      <c r="E430" s="2"/>
      <c r="F430" s="2"/>
      <c r="G430" s="2"/>
      <c r="H430" t="str">
        <f>IF(D430="","",XLOOKUP(D430,FX!$A$7:$A$100,FX!$C$7:$C$100,1))</f>
        <v/>
      </c>
      <c r="I430" s="2" t="str">
        <f t="shared" si="90"/>
        <v/>
      </c>
      <c r="J430" s="2" t="str">
        <f t="shared" si="91"/>
        <v/>
      </c>
      <c r="K430" s="2" t="str">
        <f t="shared" si="92"/>
        <v/>
      </c>
      <c r="N430" s="3">
        <f t="shared" si="93"/>
        <v>0</v>
      </c>
      <c r="O430" s="2">
        <f t="shared" si="94"/>
        <v>0</v>
      </c>
      <c r="Q430" s="2"/>
      <c r="S430" s="2" t="str">
        <f t="shared" si="95"/>
        <v/>
      </c>
      <c r="T430" s="2" t="str">
        <f t="shared" si="96"/>
        <v/>
      </c>
      <c r="U430" s="3"/>
      <c r="V430" s="3"/>
      <c r="Y430" s="2" t="str">
        <f>IF(T430="","",T430*(1-IF(U430="",Settings!$B$7,U430))*(1-IF(V430="",Settings!$B$6,V430)))</f>
        <v/>
      </c>
      <c r="Z430" s="3"/>
      <c r="AA430" s="3"/>
      <c r="AC430" s="2" t="str">
        <f>IF(Y430="","",Y430*IF(Z430="",Settings!$B$4,Z430) + Y430*IF(AA430="",Settings!$B$5,AA430) + R430*IF(AB430="",Settings!$B$6,AB430))</f>
        <v/>
      </c>
      <c r="AD430" s="2" t="str">
        <f t="shared" si="97"/>
        <v/>
      </c>
      <c r="AE430" s="2" t="str">
        <f t="shared" si="98"/>
        <v/>
      </c>
      <c r="AF430" s="3" t="e">
        <f t="shared" si="99"/>
        <v>#VALUE!</v>
      </c>
      <c r="AG430" t="e">
        <f t="shared" si="100"/>
        <v>#VALUE!</v>
      </c>
      <c r="AI430" s="2"/>
      <c r="AJ430" t="str">
        <f t="shared" si="101"/>
        <v/>
      </c>
      <c r="AK430" t="e">
        <f t="shared" si="102"/>
        <v>#VALUE!</v>
      </c>
      <c r="AL430" s="3"/>
      <c r="AM430" t="str">
        <f t="shared" si="103"/>
        <v/>
      </c>
      <c r="AN430" s="2" t="str">
        <f t="shared" si="104"/>
        <v/>
      </c>
      <c r="AO430" t="e">
        <f>IF(AF430="","",IF(AF430&lt;Settings!$B$8,"ROMI below target",IF(AND(Settings!$B$16&lt;&gt;"",AE430&gt;Settings!$B$16),"CAC above allowable",IF(AND(Settings!$B$10&lt;&gt;"",AG430&lt;Settings!$B$10),"Low MER","OK"))))</f>
        <v>#VALUE!</v>
      </c>
    </row>
    <row r="431" spans="5:41" x14ac:dyDescent="0.3">
      <c r="E431" s="2"/>
      <c r="F431" s="2"/>
      <c r="G431" s="2"/>
      <c r="H431" t="str">
        <f>IF(D431="","",XLOOKUP(D431,FX!$A$7:$A$100,FX!$C$7:$C$100,1))</f>
        <v/>
      </c>
      <c r="I431" s="2" t="str">
        <f t="shared" si="90"/>
        <v/>
      </c>
      <c r="J431" s="2" t="str">
        <f t="shared" si="91"/>
        <v/>
      </c>
      <c r="K431" s="2" t="str">
        <f t="shared" si="92"/>
        <v/>
      </c>
      <c r="N431" s="3">
        <f t="shared" si="93"/>
        <v>0</v>
      </c>
      <c r="O431" s="2">
        <f t="shared" si="94"/>
        <v>0</v>
      </c>
      <c r="Q431" s="2"/>
      <c r="S431" s="2" t="str">
        <f t="shared" si="95"/>
        <v/>
      </c>
      <c r="T431" s="2" t="str">
        <f t="shared" si="96"/>
        <v/>
      </c>
      <c r="U431" s="3"/>
      <c r="V431" s="3"/>
      <c r="Y431" s="2" t="str">
        <f>IF(T431="","",T431*(1-IF(U431="",Settings!$B$7,U431))*(1-IF(V431="",Settings!$B$6,V431)))</f>
        <v/>
      </c>
      <c r="Z431" s="3"/>
      <c r="AA431" s="3"/>
      <c r="AC431" s="2" t="str">
        <f>IF(Y431="","",Y431*IF(Z431="",Settings!$B$4,Z431) + Y431*IF(AA431="",Settings!$B$5,AA431) + R431*IF(AB431="",Settings!$B$6,AB431))</f>
        <v/>
      </c>
      <c r="AD431" s="2" t="str">
        <f t="shared" si="97"/>
        <v/>
      </c>
      <c r="AE431" s="2" t="str">
        <f t="shared" si="98"/>
        <v/>
      </c>
      <c r="AF431" s="3" t="e">
        <f t="shared" si="99"/>
        <v>#VALUE!</v>
      </c>
      <c r="AG431" t="e">
        <f t="shared" si="100"/>
        <v>#VALUE!</v>
      </c>
      <c r="AI431" s="2"/>
      <c r="AJ431" t="str">
        <f t="shared" si="101"/>
        <v/>
      </c>
      <c r="AK431" t="e">
        <f t="shared" si="102"/>
        <v>#VALUE!</v>
      </c>
      <c r="AL431" s="3"/>
      <c r="AM431" t="str">
        <f t="shared" si="103"/>
        <v/>
      </c>
      <c r="AN431" s="2" t="str">
        <f t="shared" si="104"/>
        <v/>
      </c>
      <c r="AO431" t="e">
        <f>IF(AF431="","",IF(AF431&lt;Settings!$B$8,"ROMI below target",IF(AND(Settings!$B$16&lt;&gt;"",AE431&gt;Settings!$B$16),"CAC above allowable",IF(AND(Settings!$B$10&lt;&gt;"",AG431&lt;Settings!$B$10),"Low MER","OK"))))</f>
        <v>#VALUE!</v>
      </c>
    </row>
    <row r="432" spans="5:41" x14ac:dyDescent="0.3">
      <c r="E432" s="2"/>
      <c r="F432" s="2"/>
      <c r="G432" s="2"/>
      <c r="H432" t="str">
        <f>IF(D432="","",XLOOKUP(D432,FX!$A$7:$A$100,FX!$C$7:$C$100,1))</f>
        <v/>
      </c>
      <c r="I432" s="2" t="str">
        <f t="shared" si="90"/>
        <v/>
      </c>
      <c r="J432" s="2" t="str">
        <f t="shared" si="91"/>
        <v/>
      </c>
      <c r="K432" s="2" t="str">
        <f t="shared" si="92"/>
        <v/>
      </c>
      <c r="N432" s="3">
        <f t="shared" si="93"/>
        <v>0</v>
      </c>
      <c r="O432" s="2">
        <f t="shared" si="94"/>
        <v>0</v>
      </c>
      <c r="Q432" s="2"/>
      <c r="S432" s="2" t="str">
        <f t="shared" si="95"/>
        <v/>
      </c>
      <c r="T432" s="2" t="str">
        <f t="shared" si="96"/>
        <v/>
      </c>
      <c r="U432" s="3"/>
      <c r="V432" s="3"/>
      <c r="Y432" s="2" t="str">
        <f>IF(T432="","",T432*(1-IF(U432="",Settings!$B$7,U432))*(1-IF(V432="",Settings!$B$6,V432)))</f>
        <v/>
      </c>
      <c r="Z432" s="3"/>
      <c r="AA432" s="3"/>
      <c r="AC432" s="2" t="str">
        <f>IF(Y432="","",Y432*IF(Z432="",Settings!$B$4,Z432) + Y432*IF(AA432="",Settings!$B$5,AA432) + R432*IF(AB432="",Settings!$B$6,AB432))</f>
        <v/>
      </c>
      <c r="AD432" s="2" t="str">
        <f t="shared" si="97"/>
        <v/>
      </c>
      <c r="AE432" s="2" t="str">
        <f t="shared" si="98"/>
        <v/>
      </c>
      <c r="AF432" s="3" t="e">
        <f t="shared" si="99"/>
        <v>#VALUE!</v>
      </c>
      <c r="AG432" t="e">
        <f t="shared" si="100"/>
        <v>#VALUE!</v>
      </c>
      <c r="AI432" s="2"/>
      <c r="AJ432" t="str">
        <f t="shared" si="101"/>
        <v/>
      </c>
      <c r="AK432" t="e">
        <f t="shared" si="102"/>
        <v>#VALUE!</v>
      </c>
      <c r="AL432" s="3"/>
      <c r="AM432" t="str">
        <f t="shared" si="103"/>
        <v/>
      </c>
      <c r="AN432" s="2" t="str">
        <f t="shared" si="104"/>
        <v/>
      </c>
      <c r="AO432" t="e">
        <f>IF(AF432="","",IF(AF432&lt;Settings!$B$8,"ROMI below target",IF(AND(Settings!$B$16&lt;&gt;"",AE432&gt;Settings!$B$16),"CAC above allowable",IF(AND(Settings!$B$10&lt;&gt;"",AG432&lt;Settings!$B$10),"Low MER","OK"))))</f>
        <v>#VALUE!</v>
      </c>
    </row>
    <row r="433" spans="5:41" x14ac:dyDescent="0.3">
      <c r="E433" s="2"/>
      <c r="F433" s="2"/>
      <c r="G433" s="2"/>
      <c r="H433" t="str">
        <f>IF(D433="","",XLOOKUP(D433,FX!$A$7:$A$100,FX!$C$7:$C$100,1))</f>
        <v/>
      </c>
      <c r="I433" s="2" t="str">
        <f t="shared" si="90"/>
        <v/>
      </c>
      <c r="J433" s="2" t="str">
        <f t="shared" si="91"/>
        <v/>
      </c>
      <c r="K433" s="2" t="str">
        <f t="shared" si="92"/>
        <v/>
      </c>
      <c r="N433" s="3">
        <f t="shared" si="93"/>
        <v>0</v>
      </c>
      <c r="O433" s="2">
        <f t="shared" si="94"/>
        <v>0</v>
      </c>
      <c r="Q433" s="2"/>
      <c r="S433" s="2" t="str">
        <f t="shared" si="95"/>
        <v/>
      </c>
      <c r="T433" s="2" t="str">
        <f t="shared" si="96"/>
        <v/>
      </c>
      <c r="U433" s="3"/>
      <c r="V433" s="3"/>
      <c r="Y433" s="2" t="str">
        <f>IF(T433="","",T433*(1-IF(U433="",Settings!$B$7,U433))*(1-IF(V433="",Settings!$B$6,V433)))</f>
        <v/>
      </c>
      <c r="Z433" s="3"/>
      <c r="AA433" s="3"/>
      <c r="AC433" s="2" t="str">
        <f>IF(Y433="","",Y433*IF(Z433="",Settings!$B$4,Z433) + Y433*IF(AA433="",Settings!$B$5,AA433) + R433*IF(AB433="",Settings!$B$6,AB433))</f>
        <v/>
      </c>
      <c r="AD433" s="2" t="str">
        <f t="shared" si="97"/>
        <v/>
      </c>
      <c r="AE433" s="2" t="str">
        <f t="shared" si="98"/>
        <v/>
      </c>
      <c r="AF433" s="3" t="e">
        <f t="shared" si="99"/>
        <v>#VALUE!</v>
      </c>
      <c r="AG433" t="e">
        <f t="shared" si="100"/>
        <v>#VALUE!</v>
      </c>
      <c r="AI433" s="2"/>
      <c r="AJ433" t="str">
        <f t="shared" si="101"/>
        <v/>
      </c>
      <c r="AK433" t="e">
        <f t="shared" si="102"/>
        <v>#VALUE!</v>
      </c>
      <c r="AL433" s="3"/>
      <c r="AM433" t="str">
        <f t="shared" si="103"/>
        <v/>
      </c>
      <c r="AN433" s="2" t="str">
        <f t="shared" si="104"/>
        <v/>
      </c>
      <c r="AO433" t="e">
        <f>IF(AF433="","",IF(AF433&lt;Settings!$B$8,"ROMI below target",IF(AND(Settings!$B$16&lt;&gt;"",AE433&gt;Settings!$B$16),"CAC above allowable",IF(AND(Settings!$B$10&lt;&gt;"",AG433&lt;Settings!$B$10),"Low MER","OK"))))</f>
        <v>#VALUE!</v>
      </c>
    </row>
    <row r="434" spans="5:41" x14ac:dyDescent="0.3">
      <c r="E434" s="2"/>
      <c r="F434" s="2"/>
      <c r="G434" s="2"/>
      <c r="H434" t="str">
        <f>IF(D434="","",XLOOKUP(D434,FX!$A$7:$A$100,FX!$C$7:$C$100,1))</f>
        <v/>
      </c>
      <c r="I434" s="2" t="str">
        <f t="shared" si="90"/>
        <v/>
      </c>
      <c r="J434" s="2" t="str">
        <f t="shared" si="91"/>
        <v/>
      </c>
      <c r="K434" s="2" t="str">
        <f t="shared" si="92"/>
        <v/>
      </c>
      <c r="N434" s="3">
        <f t="shared" si="93"/>
        <v>0</v>
      </c>
      <c r="O434" s="2">
        <f t="shared" si="94"/>
        <v>0</v>
      </c>
      <c r="Q434" s="2"/>
      <c r="S434" s="2" t="str">
        <f t="shared" si="95"/>
        <v/>
      </c>
      <c r="T434" s="2" t="str">
        <f t="shared" si="96"/>
        <v/>
      </c>
      <c r="U434" s="3"/>
      <c r="V434" s="3"/>
      <c r="Y434" s="2" t="str">
        <f>IF(T434="","",T434*(1-IF(U434="",Settings!$B$7,U434))*(1-IF(V434="",Settings!$B$6,V434)))</f>
        <v/>
      </c>
      <c r="Z434" s="3"/>
      <c r="AA434" s="3"/>
      <c r="AC434" s="2" t="str">
        <f>IF(Y434="","",Y434*IF(Z434="",Settings!$B$4,Z434) + Y434*IF(AA434="",Settings!$B$5,AA434) + R434*IF(AB434="",Settings!$B$6,AB434))</f>
        <v/>
      </c>
      <c r="AD434" s="2" t="str">
        <f t="shared" si="97"/>
        <v/>
      </c>
      <c r="AE434" s="2" t="str">
        <f t="shared" si="98"/>
        <v/>
      </c>
      <c r="AF434" s="3" t="e">
        <f t="shared" si="99"/>
        <v>#VALUE!</v>
      </c>
      <c r="AG434" t="e">
        <f t="shared" si="100"/>
        <v>#VALUE!</v>
      </c>
      <c r="AI434" s="2"/>
      <c r="AJ434" t="str">
        <f t="shared" si="101"/>
        <v/>
      </c>
      <c r="AK434" t="e">
        <f t="shared" si="102"/>
        <v>#VALUE!</v>
      </c>
      <c r="AL434" s="3"/>
      <c r="AM434" t="str">
        <f t="shared" si="103"/>
        <v/>
      </c>
      <c r="AN434" s="2" t="str">
        <f t="shared" si="104"/>
        <v/>
      </c>
      <c r="AO434" t="e">
        <f>IF(AF434="","",IF(AF434&lt;Settings!$B$8,"ROMI below target",IF(AND(Settings!$B$16&lt;&gt;"",AE434&gt;Settings!$B$16),"CAC above allowable",IF(AND(Settings!$B$10&lt;&gt;"",AG434&lt;Settings!$B$10),"Low MER","OK"))))</f>
        <v>#VALUE!</v>
      </c>
    </row>
    <row r="435" spans="5:41" x14ac:dyDescent="0.3">
      <c r="E435" s="2"/>
      <c r="F435" s="2"/>
      <c r="G435" s="2"/>
      <c r="H435" t="str">
        <f>IF(D435="","",XLOOKUP(D435,FX!$A$7:$A$100,FX!$C$7:$C$100,1))</f>
        <v/>
      </c>
      <c r="I435" s="2" t="str">
        <f t="shared" si="90"/>
        <v/>
      </c>
      <c r="J435" s="2" t="str">
        <f t="shared" si="91"/>
        <v/>
      </c>
      <c r="K435" s="2" t="str">
        <f t="shared" si="92"/>
        <v/>
      </c>
      <c r="N435" s="3">
        <f t="shared" si="93"/>
        <v>0</v>
      </c>
      <c r="O435" s="2">
        <f t="shared" si="94"/>
        <v>0</v>
      </c>
      <c r="Q435" s="2"/>
      <c r="S435" s="2" t="str">
        <f t="shared" si="95"/>
        <v/>
      </c>
      <c r="T435" s="2" t="str">
        <f t="shared" si="96"/>
        <v/>
      </c>
      <c r="U435" s="3"/>
      <c r="V435" s="3"/>
      <c r="Y435" s="2" t="str">
        <f>IF(T435="","",T435*(1-IF(U435="",Settings!$B$7,U435))*(1-IF(V435="",Settings!$B$6,V435)))</f>
        <v/>
      </c>
      <c r="Z435" s="3"/>
      <c r="AA435" s="3"/>
      <c r="AC435" s="2" t="str">
        <f>IF(Y435="","",Y435*IF(Z435="",Settings!$B$4,Z435) + Y435*IF(AA435="",Settings!$B$5,AA435) + R435*IF(AB435="",Settings!$B$6,AB435))</f>
        <v/>
      </c>
      <c r="AD435" s="2" t="str">
        <f t="shared" si="97"/>
        <v/>
      </c>
      <c r="AE435" s="2" t="str">
        <f t="shared" si="98"/>
        <v/>
      </c>
      <c r="AF435" s="3" t="e">
        <f t="shared" si="99"/>
        <v>#VALUE!</v>
      </c>
      <c r="AG435" t="e">
        <f t="shared" si="100"/>
        <v>#VALUE!</v>
      </c>
      <c r="AI435" s="2"/>
      <c r="AJ435" t="str">
        <f t="shared" si="101"/>
        <v/>
      </c>
      <c r="AK435" t="e">
        <f t="shared" si="102"/>
        <v>#VALUE!</v>
      </c>
      <c r="AL435" s="3"/>
      <c r="AM435" t="str">
        <f t="shared" si="103"/>
        <v/>
      </c>
      <c r="AN435" s="2" t="str">
        <f t="shared" si="104"/>
        <v/>
      </c>
      <c r="AO435" t="e">
        <f>IF(AF435="","",IF(AF435&lt;Settings!$B$8,"ROMI below target",IF(AND(Settings!$B$16&lt;&gt;"",AE435&gt;Settings!$B$16),"CAC above allowable",IF(AND(Settings!$B$10&lt;&gt;"",AG435&lt;Settings!$B$10),"Low MER","OK"))))</f>
        <v>#VALUE!</v>
      </c>
    </row>
    <row r="436" spans="5:41" x14ac:dyDescent="0.3">
      <c r="E436" s="2"/>
      <c r="F436" s="2"/>
      <c r="G436" s="2"/>
      <c r="H436" t="str">
        <f>IF(D436="","",XLOOKUP(D436,FX!$A$7:$A$100,FX!$C$7:$C$100,1))</f>
        <v/>
      </c>
      <c r="I436" s="2" t="str">
        <f t="shared" si="90"/>
        <v/>
      </c>
      <c r="J436" s="2" t="str">
        <f t="shared" si="91"/>
        <v/>
      </c>
      <c r="K436" s="2" t="str">
        <f t="shared" si="92"/>
        <v/>
      </c>
      <c r="N436" s="3">
        <f t="shared" si="93"/>
        <v>0</v>
      </c>
      <c r="O436" s="2">
        <f t="shared" si="94"/>
        <v>0</v>
      </c>
      <c r="Q436" s="2"/>
      <c r="S436" s="2" t="str">
        <f t="shared" si="95"/>
        <v/>
      </c>
      <c r="T436" s="2" t="str">
        <f t="shared" si="96"/>
        <v/>
      </c>
      <c r="U436" s="3"/>
      <c r="V436" s="3"/>
      <c r="Y436" s="2" t="str">
        <f>IF(T436="","",T436*(1-IF(U436="",Settings!$B$7,U436))*(1-IF(V436="",Settings!$B$6,V436)))</f>
        <v/>
      </c>
      <c r="Z436" s="3"/>
      <c r="AA436" s="3"/>
      <c r="AC436" s="2" t="str">
        <f>IF(Y436="","",Y436*IF(Z436="",Settings!$B$4,Z436) + Y436*IF(AA436="",Settings!$B$5,AA436) + R436*IF(AB436="",Settings!$B$6,AB436))</f>
        <v/>
      </c>
      <c r="AD436" s="2" t="str">
        <f t="shared" si="97"/>
        <v/>
      </c>
      <c r="AE436" s="2" t="str">
        <f t="shared" si="98"/>
        <v/>
      </c>
      <c r="AF436" s="3" t="e">
        <f t="shared" si="99"/>
        <v>#VALUE!</v>
      </c>
      <c r="AG436" t="e">
        <f t="shared" si="100"/>
        <v>#VALUE!</v>
      </c>
      <c r="AI436" s="2"/>
      <c r="AJ436" t="str">
        <f t="shared" si="101"/>
        <v/>
      </c>
      <c r="AK436" t="e">
        <f t="shared" si="102"/>
        <v>#VALUE!</v>
      </c>
      <c r="AL436" s="3"/>
      <c r="AM436" t="str">
        <f t="shared" si="103"/>
        <v/>
      </c>
      <c r="AN436" s="2" t="str">
        <f t="shared" si="104"/>
        <v/>
      </c>
      <c r="AO436" t="e">
        <f>IF(AF436="","",IF(AF436&lt;Settings!$B$8,"ROMI below target",IF(AND(Settings!$B$16&lt;&gt;"",AE436&gt;Settings!$B$16),"CAC above allowable",IF(AND(Settings!$B$10&lt;&gt;"",AG436&lt;Settings!$B$10),"Low MER","OK"))))</f>
        <v>#VALUE!</v>
      </c>
    </row>
    <row r="437" spans="5:41" x14ac:dyDescent="0.3">
      <c r="E437" s="2"/>
      <c r="F437" s="2"/>
      <c r="G437" s="2"/>
      <c r="H437" t="str">
        <f>IF(D437="","",XLOOKUP(D437,FX!$A$7:$A$100,FX!$C$7:$C$100,1))</f>
        <v/>
      </c>
      <c r="I437" s="2" t="str">
        <f t="shared" si="90"/>
        <v/>
      </c>
      <c r="J437" s="2" t="str">
        <f t="shared" si="91"/>
        <v/>
      </c>
      <c r="K437" s="2" t="str">
        <f t="shared" si="92"/>
        <v/>
      </c>
      <c r="N437" s="3">
        <f t="shared" si="93"/>
        <v>0</v>
      </c>
      <c r="O437" s="2">
        <f t="shared" si="94"/>
        <v>0</v>
      </c>
      <c r="Q437" s="2"/>
      <c r="S437" s="2" t="str">
        <f t="shared" si="95"/>
        <v/>
      </c>
      <c r="T437" s="2" t="str">
        <f t="shared" si="96"/>
        <v/>
      </c>
      <c r="U437" s="3"/>
      <c r="V437" s="3"/>
      <c r="Y437" s="2" t="str">
        <f>IF(T437="","",T437*(1-IF(U437="",Settings!$B$7,U437))*(1-IF(V437="",Settings!$B$6,V437)))</f>
        <v/>
      </c>
      <c r="Z437" s="3"/>
      <c r="AA437" s="3"/>
      <c r="AC437" s="2" t="str">
        <f>IF(Y437="","",Y437*IF(Z437="",Settings!$B$4,Z437) + Y437*IF(AA437="",Settings!$B$5,AA437) + R437*IF(AB437="",Settings!$B$6,AB437))</f>
        <v/>
      </c>
      <c r="AD437" s="2" t="str">
        <f t="shared" si="97"/>
        <v/>
      </c>
      <c r="AE437" s="2" t="str">
        <f t="shared" si="98"/>
        <v/>
      </c>
      <c r="AF437" s="3" t="e">
        <f t="shared" si="99"/>
        <v>#VALUE!</v>
      </c>
      <c r="AG437" t="e">
        <f t="shared" si="100"/>
        <v>#VALUE!</v>
      </c>
      <c r="AI437" s="2"/>
      <c r="AJ437" t="str">
        <f t="shared" si="101"/>
        <v/>
      </c>
      <c r="AK437" t="e">
        <f t="shared" si="102"/>
        <v>#VALUE!</v>
      </c>
      <c r="AL437" s="3"/>
      <c r="AM437" t="str">
        <f t="shared" si="103"/>
        <v/>
      </c>
      <c r="AN437" s="2" t="str">
        <f t="shared" si="104"/>
        <v/>
      </c>
      <c r="AO437" t="e">
        <f>IF(AF437="","",IF(AF437&lt;Settings!$B$8,"ROMI below target",IF(AND(Settings!$B$16&lt;&gt;"",AE437&gt;Settings!$B$16),"CAC above allowable",IF(AND(Settings!$B$10&lt;&gt;"",AG437&lt;Settings!$B$10),"Low MER","OK"))))</f>
        <v>#VALUE!</v>
      </c>
    </row>
    <row r="438" spans="5:41" x14ac:dyDescent="0.3">
      <c r="E438" s="2"/>
      <c r="F438" s="2"/>
      <c r="G438" s="2"/>
      <c r="H438" t="str">
        <f>IF(D438="","",XLOOKUP(D438,FX!$A$7:$A$100,FX!$C$7:$C$100,1))</f>
        <v/>
      </c>
      <c r="I438" s="2" t="str">
        <f t="shared" si="90"/>
        <v/>
      </c>
      <c r="J438" s="2" t="str">
        <f t="shared" si="91"/>
        <v/>
      </c>
      <c r="K438" s="2" t="str">
        <f t="shared" si="92"/>
        <v/>
      </c>
      <c r="N438" s="3">
        <f t="shared" si="93"/>
        <v>0</v>
      </c>
      <c r="O438" s="2">
        <f t="shared" si="94"/>
        <v>0</v>
      </c>
      <c r="Q438" s="2"/>
      <c r="S438" s="2" t="str">
        <f t="shared" si="95"/>
        <v/>
      </c>
      <c r="T438" s="2" t="str">
        <f t="shared" si="96"/>
        <v/>
      </c>
      <c r="U438" s="3"/>
      <c r="V438" s="3"/>
      <c r="Y438" s="2" t="str">
        <f>IF(T438="","",T438*(1-IF(U438="",Settings!$B$7,U438))*(1-IF(V438="",Settings!$B$6,V438)))</f>
        <v/>
      </c>
      <c r="Z438" s="3"/>
      <c r="AA438" s="3"/>
      <c r="AC438" s="2" t="str">
        <f>IF(Y438="","",Y438*IF(Z438="",Settings!$B$4,Z438) + Y438*IF(AA438="",Settings!$B$5,AA438) + R438*IF(AB438="",Settings!$B$6,AB438))</f>
        <v/>
      </c>
      <c r="AD438" s="2" t="str">
        <f t="shared" si="97"/>
        <v/>
      </c>
      <c r="AE438" s="2" t="str">
        <f t="shared" si="98"/>
        <v/>
      </c>
      <c r="AF438" s="3" t="e">
        <f t="shared" si="99"/>
        <v>#VALUE!</v>
      </c>
      <c r="AG438" t="e">
        <f t="shared" si="100"/>
        <v>#VALUE!</v>
      </c>
      <c r="AI438" s="2"/>
      <c r="AJ438" t="str">
        <f t="shared" si="101"/>
        <v/>
      </c>
      <c r="AK438" t="e">
        <f t="shared" si="102"/>
        <v>#VALUE!</v>
      </c>
      <c r="AL438" s="3"/>
      <c r="AM438" t="str">
        <f t="shared" si="103"/>
        <v/>
      </c>
      <c r="AN438" s="2" t="str">
        <f t="shared" si="104"/>
        <v/>
      </c>
      <c r="AO438" t="e">
        <f>IF(AF438="","",IF(AF438&lt;Settings!$B$8,"ROMI below target",IF(AND(Settings!$B$16&lt;&gt;"",AE438&gt;Settings!$B$16),"CAC above allowable",IF(AND(Settings!$B$10&lt;&gt;"",AG438&lt;Settings!$B$10),"Low MER","OK"))))</f>
        <v>#VALUE!</v>
      </c>
    </row>
    <row r="439" spans="5:41" x14ac:dyDescent="0.3">
      <c r="E439" s="2"/>
      <c r="F439" s="2"/>
      <c r="G439" s="2"/>
      <c r="H439" t="str">
        <f>IF(D439="","",XLOOKUP(D439,FX!$A$7:$A$100,FX!$C$7:$C$100,1))</f>
        <v/>
      </c>
      <c r="I439" s="2" t="str">
        <f t="shared" si="90"/>
        <v/>
      </c>
      <c r="J439" s="2" t="str">
        <f t="shared" si="91"/>
        <v/>
      </c>
      <c r="K439" s="2" t="str">
        <f t="shared" si="92"/>
        <v/>
      </c>
      <c r="N439" s="3">
        <f t="shared" si="93"/>
        <v>0</v>
      </c>
      <c r="O439" s="2">
        <f t="shared" si="94"/>
        <v>0</v>
      </c>
      <c r="Q439" s="2"/>
      <c r="S439" s="2" t="str">
        <f t="shared" si="95"/>
        <v/>
      </c>
      <c r="T439" s="2" t="str">
        <f t="shared" si="96"/>
        <v/>
      </c>
      <c r="U439" s="3"/>
      <c r="V439" s="3"/>
      <c r="Y439" s="2" t="str">
        <f>IF(T439="","",T439*(1-IF(U439="",Settings!$B$7,U439))*(1-IF(V439="",Settings!$B$6,V439)))</f>
        <v/>
      </c>
      <c r="Z439" s="3"/>
      <c r="AA439" s="3"/>
      <c r="AC439" s="2" t="str">
        <f>IF(Y439="","",Y439*IF(Z439="",Settings!$B$4,Z439) + Y439*IF(AA439="",Settings!$B$5,AA439) + R439*IF(AB439="",Settings!$B$6,AB439))</f>
        <v/>
      </c>
      <c r="AD439" s="2" t="str">
        <f t="shared" si="97"/>
        <v/>
      </c>
      <c r="AE439" s="2" t="str">
        <f t="shared" si="98"/>
        <v/>
      </c>
      <c r="AF439" s="3" t="e">
        <f t="shared" si="99"/>
        <v>#VALUE!</v>
      </c>
      <c r="AG439" t="e">
        <f t="shared" si="100"/>
        <v>#VALUE!</v>
      </c>
      <c r="AI439" s="2"/>
      <c r="AJ439" t="str">
        <f t="shared" si="101"/>
        <v/>
      </c>
      <c r="AK439" t="e">
        <f t="shared" si="102"/>
        <v>#VALUE!</v>
      </c>
      <c r="AL439" s="3"/>
      <c r="AM439" t="str">
        <f t="shared" si="103"/>
        <v/>
      </c>
      <c r="AN439" s="2" t="str">
        <f t="shared" si="104"/>
        <v/>
      </c>
      <c r="AO439" t="e">
        <f>IF(AF439="","",IF(AF439&lt;Settings!$B$8,"ROMI below target",IF(AND(Settings!$B$16&lt;&gt;"",AE439&gt;Settings!$B$16),"CAC above allowable",IF(AND(Settings!$B$10&lt;&gt;"",AG439&lt;Settings!$B$10),"Low MER","OK"))))</f>
        <v>#VALUE!</v>
      </c>
    </row>
    <row r="440" spans="5:41" x14ac:dyDescent="0.3">
      <c r="E440" s="2"/>
      <c r="F440" s="2"/>
      <c r="G440" s="2"/>
      <c r="H440" t="str">
        <f>IF(D440="","",XLOOKUP(D440,FX!$A$7:$A$100,FX!$C$7:$C$100,1))</f>
        <v/>
      </c>
      <c r="I440" s="2" t="str">
        <f t="shared" si="90"/>
        <v/>
      </c>
      <c r="J440" s="2" t="str">
        <f t="shared" si="91"/>
        <v/>
      </c>
      <c r="K440" s="2" t="str">
        <f t="shared" si="92"/>
        <v/>
      </c>
      <c r="N440" s="3">
        <f t="shared" si="93"/>
        <v>0</v>
      </c>
      <c r="O440" s="2">
        <f t="shared" si="94"/>
        <v>0</v>
      </c>
      <c r="Q440" s="2"/>
      <c r="S440" s="2" t="str">
        <f t="shared" si="95"/>
        <v/>
      </c>
      <c r="T440" s="2" t="str">
        <f t="shared" si="96"/>
        <v/>
      </c>
      <c r="U440" s="3"/>
      <c r="V440" s="3"/>
      <c r="Y440" s="2" t="str">
        <f>IF(T440="","",T440*(1-IF(U440="",Settings!$B$7,U440))*(1-IF(V440="",Settings!$B$6,V440)))</f>
        <v/>
      </c>
      <c r="Z440" s="3"/>
      <c r="AA440" s="3"/>
      <c r="AC440" s="2" t="str">
        <f>IF(Y440="","",Y440*IF(Z440="",Settings!$B$4,Z440) + Y440*IF(AA440="",Settings!$B$5,AA440) + R440*IF(AB440="",Settings!$B$6,AB440))</f>
        <v/>
      </c>
      <c r="AD440" s="2" t="str">
        <f t="shared" si="97"/>
        <v/>
      </c>
      <c r="AE440" s="2" t="str">
        <f t="shared" si="98"/>
        <v/>
      </c>
      <c r="AF440" s="3" t="e">
        <f t="shared" si="99"/>
        <v>#VALUE!</v>
      </c>
      <c r="AG440" t="e">
        <f t="shared" si="100"/>
        <v>#VALUE!</v>
      </c>
      <c r="AI440" s="2"/>
      <c r="AJ440" t="str">
        <f t="shared" si="101"/>
        <v/>
      </c>
      <c r="AK440" t="e">
        <f t="shared" si="102"/>
        <v>#VALUE!</v>
      </c>
      <c r="AL440" s="3"/>
      <c r="AM440" t="str">
        <f t="shared" si="103"/>
        <v/>
      </c>
      <c r="AN440" s="2" t="str">
        <f t="shared" si="104"/>
        <v/>
      </c>
      <c r="AO440" t="e">
        <f>IF(AF440="","",IF(AF440&lt;Settings!$B$8,"ROMI below target",IF(AND(Settings!$B$16&lt;&gt;"",AE440&gt;Settings!$B$16),"CAC above allowable",IF(AND(Settings!$B$10&lt;&gt;"",AG440&lt;Settings!$B$10),"Low MER","OK"))))</f>
        <v>#VALUE!</v>
      </c>
    </row>
    <row r="441" spans="5:41" x14ac:dyDescent="0.3">
      <c r="E441" s="2"/>
      <c r="F441" s="2"/>
      <c r="G441" s="2"/>
      <c r="H441" t="str">
        <f>IF(D441="","",XLOOKUP(D441,FX!$A$7:$A$100,FX!$C$7:$C$100,1))</f>
        <v/>
      </c>
      <c r="I441" s="2" t="str">
        <f t="shared" si="90"/>
        <v/>
      </c>
      <c r="J441" s="2" t="str">
        <f t="shared" si="91"/>
        <v/>
      </c>
      <c r="K441" s="2" t="str">
        <f t="shared" si="92"/>
        <v/>
      </c>
      <c r="N441" s="3">
        <f t="shared" si="93"/>
        <v>0</v>
      </c>
      <c r="O441" s="2">
        <f t="shared" si="94"/>
        <v>0</v>
      </c>
      <c r="Q441" s="2"/>
      <c r="S441" s="2" t="str">
        <f t="shared" si="95"/>
        <v/>
      </c>
      <c r="T441" s="2" t="str">
        <f t="shared" si="96"/>
        <v/>
      </c>
      <c r="U441" s="3"/>
      <c r="V441" s="3"/>
      <c r="Y441" s="2" t="str">
        <f>IF(T441="","",T441*(1-IF(U441="",Settings!$B$7,U441))*(1-IF(V441="",Settings!$B$6,V441)))</f>
        <v/>
      </c>
      <c r="Z441" s="3"/>
      <c r="AA441" s="3"/>
      <c r="AC441" s="2" t="str">
        <f>IF(Y441="","",Y441*IF(Z441="",Settings!$B$4,Z441) + Y441*IF(AA441="",Settings!$B$5,AA441) + R441*IF(AB441="",Settings!$B$6,AB441))</f>
        <v/>
      </c>
      <c r="AD441" s="2" t="str">
        <f t="shared" si="97"/>
        <v/>
      </c>
      <c r="AE441" s="2" t="str">
        <f t="shared" si="98"/>
        <v/>
      </c>
      <c r="AF441" s="3" t="e">
        <f t="shared" si="99"/>
        <v>#VALUE!</v>
      </c>
      <c r="AG441" t="e">
        <f t="shared" si="100"/>
        <v>#VALUE!</v>
      </c>
      <c r="AI441" s="2"/>
      <c r="AJ441" t="str">
        <f t="shared" si="101"/>
        <v/>
      </c>
      <c r="AK441" t="e">
        <f t="shared" si="102"/>
        <v>#VALUE!</v>
      </c>
      <c r="AL441" s="3"/>
      <c r="AM441" t="str">
        <f t="shared" si="103"/>
        <v/>
      </c>
      <c r="AN441" s="2" t="str">
        <f t="shared" si="104"/>
        <v/>
      </c>
      <c r="AO441" t="e">
        <f>IF(AF441="","",IF(AF441&lt;Settings!$B$8,"ROMI below target",IF(AND(Settings!$B$16&lt;&gt;"",AE441&gt;Settings!$B$16),"CAC above allowable",IF(AND(Settings!$B$10&lt;&gt;"",AG441&lt;Settings!$B$10),"Low MER","OK"))))</f>
        <v>#VALUE!</v>
      </c>
    </row>
    <row r="442" spans="5:41" x14ac:dyDescent="0.3">
      <c r="E442" s="2"/>
      <c r="F442" s="2"/>
      <c r="G442" s="2"/>
      <c r="H442" t="str">
        <f>IF(D442="","",XLOOKUP(D442,FX!$A$7:$A$100,FX!$C$7:$C$100,1))</f>
        <v/>
      </c>
      <c r="I442" s="2" t="str">
        <f t="shared" si="90"/>
        <v/>
      </c>
      <c r="J442" s="2" t="str">
        <f t="shared" si="91"/>
        <v/>
      </c>
      <c r="K442" s="2" t="str">
        <f t="shared" si="92"/>
        <v/>
      </c>
      <c r="N442" s="3">
        <f t="shared" si="93"/>
        <v>0</v>
      </c>
      <c r="O442" s="2">
        <f t="shared" si="94"/>
        <v>0</v>
      </c>
      <c r="Q442" s="2"/>
      <c r="S442" s="2" t="str">
        <f t="shared" si="95"/>
        <v/>
      </c>
      <c r="T442" s="2" t="str">
        <f t="shared" si="96"/>
        <v/>
      </c>
      <c r="U442" s="3"/>
      <c r="V442" s="3"/>
      <c r="Y442" s="2" t="str">
        <f>IF(T442="","",T442*(1-IF(U442="",Settings!$B$7,U442))*(1-IF(V442="",Settings!$B$6,V442)))</f>
        <v/>
      </c>
      <c r="Z442" s="3"/>
      <c r="AA442" s="3"/>
      <c r="AC442" s="2" t="str">
        <f>IF(Y442="","",Y442*IF(Z442="",Settings!$B$4,Z442) + Y442*IF(AA442="",Settings!$B$5,AA442) + R442*IF(AB442="",Settings!$B$6,AB442))</f>
        <v/>
      </c>
      <c r="AD442" s="2" t="str">
        <f t="shared" si="97"/>
        <v/>
      </c>
      <c r="AE442" s="2" t="str">
        <f t="shared" si="98"/>
        <v/>
      </c>
      <c r="AF442" s="3" t="e">
        <f t="shared" si="99"/>
        <v>#VALUE!</v>
      </c>
      <c r="AG442" t="e">
        <f t="shared" si="100"/>
        <v>#VALUE!</v>
      </c>
      <c r="AI442" s="2"/>
      <c r="AJ442" t="str">
        <f t="shared" si="101"/>
        <v/>
      </c>
      <c r="AK442" t="e">
        <f t="shared" si="102"/>
        <v>#VALUE!</v>
      </c>
      <c r="AL442" s="3"/>
      <c r="AM442" t="str">
        <f t="shared" si="103"/>
        <v/>
      </c>
      <c r="AN442" s="2" t="str">
        <f t="shared" si="104"/>
        <v/>
      </c>
      <c r="AO442" t="e">
        <f>IF(AF442="","",IF(AF442&lt;Settings!$B$8,"ROMI below target",IF(AND(Settings!$B$16&lt;&gt;"",AE442&gt;Settings!$B$16),"CAC above allowable",IF(AND(Settings!$B$10&lt;&gt;"",AG442&lt;Settings!$B$10),"Low MER","OK"))))</f>
        <v>#VALUE!</v>
      </c>
    </row>
    <row r="443" spans="5:41" x14ac:dyDescent="0.3">
      <c r="E443" s="2"/>
      <c r="F443" s="2"/>
      <c r="G443" s="2"/>
      <c r="H443" t="str">
        <f>IF(D443="","",XLOOKUP(D443,FX!$A$7:$A$100,FX!$C$7:$C$100,1))</f>
        <v/>
      </c>
      <c r="I443" s="2" t="str">
        <f t="shared" si="90"/>
        <v/>
      </c>
      <c r="J443" s="2" t="str">
        <f t="shared" si="91"/>
        <v/>
      </c>
      <c r="K443" s="2" t="str">
        <f t="shared" si="92"/>
        <v/>
      </c>
      <c r="N443" s="3">
        <f t="shared" si="93"/>
        <v>0</v>
      </c>
      <c r="O443" s="2">
        <f t="shared" si="94"/>
        <v>0</v>
      </c>
      <c r="Q443" s="2"/>
      <c r="S443" s="2" t="str">
        <f t="shared" si="95"/>
        <v/>
      </c>
      <c r="T443" s="2" t="str">
        <f t="shared" si="96"/>
        <v/>
      </c>
      <c r="U443" s="3"/>
      <c r="V443" s="3"/>
      <c r="Y443" s="2" t="str">
        <f>IF(T443="","",T443*(1-IF(U443="",Settings!$B$7,U443))*(1-IF(V443="",Settings!$B$6,V443)))</f>
        <v/>
      </c>
      <c r="Z443" s="3"/>
      <c r="AA443" s="3"/>
      <c r="AC443" s="2" t="str">
        <f>IF(Y443="","",Y443*IF(Z443="",Settings!$B$4,Z443) + Y443*IF(AA443="",Settings!$B$5,AA443) + R443*IF(AB443="",Settings!$B$6,AB443))</f>
        <v/>
      </c>
      <c r="AD443" s="2" t="str">
        <f t="shared" si="97"/>
        <v/>
      </c>
      <c r="AE443" s="2" t="str">
        <f t="shared" si="98"/>
        <v/>
      </c>
      <c r="AF443" s="3" t="e">
        <f t="shared" si="99"/>
        <v>#VALUE!</v>
      </c>
      <c r="AG443" t="e">
        <f t="shared" si="100"/>
        <v>#VALUE!</v>
      </c>
      <c r="AI443" s="2"/>
      <c r="AJ443" t="str">
        <f t="shared" si="101"/>
        <v/>
      </c>
      <c r="AK443" t="e">
        <f t="shared" si="102"/>
        <v>#VALUE!</v>
      </c>
      <c r="AL443" s="3"/>
      <c r="AM443" t="str">
        <f t="shared" si="103"/>
        <v/>
      </c>
      <c r="AN443" s="2" t="str">
        <f t="shared" si="104"/>
        <v/>
      </c>
      <c r="AO443" t="e">
        <f>IF(AF443="","",IF(AF443&lt;Settings!$B$8,"ROMI below target",IF(AND(Settings!$B$16&lt;&gt;"",AE443&gt;Settings!$B$16),"CAC above allowable",IF(AND(Settings!$B$10&lt;&gt;"",AG443&lt;Settings!$B$10),"Low MER","OK"))))</f>
        <v>#VALUE!</v>
      </c>
    </row>
    <row r="444" spans="5:41" x14ac:dyDescent="0.3">
      <c r="E444" s="2"/>
      <c r="F444" s="2"/>
      <c r="G444" s="2"/>
      <c r="H444" t="str">
        <f>IF(D444="","",XLOOKUP(D444,FX!$A$7:$A$100,FX!$C$7:$C$100,1))</f>
        <v/>
      </c>
      <c r="I444" s="2" t="str">
        <f t="shared" si="90"/>
        <v/>
      </c>
      <c r="J444" s="2" t="str">
        <f t="shared" si="91"/>
        <v/>
      </c>
      <c r="K444" s="2" t="str">
        <f t="shared" si="92"/>
        <v/>
      </c>
      <c r="N444" s="3">
        <f t="shared" si="93"/>
        <v>0</v>
      </c>
      <c r="O444" s="2">
        <f t="shared" si="94"/>
        <v>0</v>
      </c>
      <c r="Q444" s="2"/>
      <c r="S444" s="2" t="str">
        <f t="shared" si="95"/>
        <v/>
      </c>
      <c r="T444" s="2" t="str">
        <f t="shared" si="96"/>
        <v/>
      </c>
      <c r="U444" s="3"/>
      <c r="V444" s="3"/>
      <c r="Y444" s="2" t="str">
        <f>IF(T444="","",T444*(1-IF(U444="",Settings!$B$7,U444))*(1-IF(V444="",Settings!$B$6,V444)))</f>
        <v/>
      </c>
      <c r="Z444" s="3"/>
      <c r="AA444" s="3"/>
      <c r="AC444" s="2" t="str">
        <f>IF(Y444="","",Y444*IF(Z444="",Settings!$B$4,Z444) + Y444*IF(AA444="",Settings!$B$5,AA444) + R444*IF(AB444="",Settings!$B$6,AB444))</f>
        <v/>
      </c>
      <c r="AD444" s="2" t="str">
        <f t="shared" si="97"/>
        <v/>
      </c>
      <c r="AE444" s="2" t="str">
        <f t="shared" si="98"/>
        <v/>
      </c>
      <c r="AF444" s="3" t="e">
        <f t="shared" si="99"/>
        <v>#VALUE!</v>
      </c>
      <c r="AG444" t="e">
        <f t="shared" si="100"/>
        <v>#VALUE!</v>
      </c>
      <c r="AI444" s="2"/>
      <c r="AJ444" t="str">
        <f t="shared" si="101"/>
        <v/>
      </c>
      <c r="AK444" t="e">
        <f t="shared" si="102"/>
        <v>#VALUE!</v>
      </c>
      <c r="AL444" s="3"/>
      <c r="AM444" t="str">
        <f t="shared" si="103"/>
        <v/>
      </c>
      <c r="AN444" s="2" t="str">
        <f t="shared" si="104"/>
        <v/>
      </c>
      <c r="AO444" t="e">
        <f>IF(AF444="","",IF(AF444&lt;Settings!$B$8,"ROMI below target",IF(AND(Settings!$B$16&lt;&gt;"",AE444&gt;Settings!$B$16),"CAC above allowable",IF(AND(Settings!$B$10&lt;&gt;"",AG444&lt;Settings!$B$10),"Low MER","OK"))))</f>
        <v>#VALUE!</v>
      </c>
    </row>
    <row r="445" spans="5:41" x14ac:dyDescent="0.3">
      <c r="E445" s="2"/>
      <c r="F445" s="2"/>
      <c r="G445" s="2"/>
      <c r="H445" t="str">
        <f>IF(D445="","",XLOOKUP(D445,FX!$A$7:$A$100,FX!$C$7:$C$100,1))</f>
        <v/>
      </c>
      <c r="I445" s="2" t="str">
        <f t="shared" si="90"/>
        <v/>
      </c>
      <c r="J445" s="2" t="str">
        <f t="shared" si="91"/>
        <v/>
      </c>
      <c r="K445" s="2" t="str">
        <f t="shared" si="92"/>
        <v/>
      </c>
      <c r="N445" s="3">
        <f t="shared" si="93"/>
        <v>0</v>
      </c>
      <c r="O445" s="2">
        <f t="shared" si="94"/>
        <v>0</v>
      </c>
      <c r="Q445" s="2"/>
      <c r="S445" s="2" t="str">
        <f t="shared" si="95"/>
        <v/>
      </c>
      <c r="T445" s="2" t="str">
        <f t="shared" si="96"/>
        <v/>
      </c>
      <c r="U445" s="3"/>
      <c r="V445" s="3"/>
      <c r="Y445" s="2" t="str">
        <f>IF(T445="","",T445*(1-IF(U445="",Settings!$B$7,U445))*(1-IF(V445="",Settings!$B$6,V445)))</f>
        <v/>
      </c>
      <c r="Z445" s="3"/>
      <c r="AA445" s="3"/>
      <c r="AC445" s="2" t="str">
        <f>IF(Y445="","",Y445*IF(Z445="",Settings!$B$4,Z445) + Y445*IF(AA445="",Settings!$B$5,AA445) + R445*IF(AB445="",Settings!$B$6,AB445))</f>
        <v/>
      </c>
      <c r="AD445" s="2" t="str">
        <f t="shared" si="97"/>
        <v/>
      </c>
      <c r="AE445" s="2" t="str">
        <f t="shared" si="98"/>
        <v/>
      </c>
      <c r="AF445" s="3" t="e">
        <f t="shared" si="99"/>
        <v>#VALUE!</v>
      </c>
      <c r="AG445" t="e">
        <f t="shared" si="100"/>
        <v>#VALUE!</v>
      </c>
      <c r="AI445" s="2"/>
      <c r="AJ445" t="str">
        <f t="shared" si="101"/>
        <v/>
      </c>
      <c r="AK445" t="e">
        <f t="shared" si="102"/>
        <v>#VALUE!</v>
      </c>
      <c r="AL445" s="3"/>
      <c r="AM445" t="str">
        <f t="shared" si="103"/>
        <v/>
      </c>
      <c r="AN445" s="2" t="str">
        <f t="shared" si="104"/>
        <v/>
      </c>
      <c r="AO445" t="e">
        <f>IF(AF445="","",IF(AF445&lt;Settings!$B$8,"ROMI below target",IF(AND(Settings!$B$16&lt;&gt;"",AE445&gt;Settings!$B$16),"CAC above allowable",IF(AND(Settings!$B$10&lt;&gt;"",AG445&lt;Settings!$B$10),"Low MER","OK"))))</f>
        <v>#VALUE!</v>
      </c>
    </row>
    <row r="446" spans="5:41" x14ac:dyDescent="0.3">
      <c r="E446" s="2"/>
      <c r="F446" s="2"/>
      <c r="G446" s="2"/>
      <c r="H446" t="str">
        <f>IF(D446="","",XLOOKUP(D446,FX!$A$7:$A$100,FX!$C$7:$C$100,1))</f>
        <v/>
      </c>
      <c r="I446" s="2" t="str">
        <f t="shared" si="90"/>
        <v/>
      </c>
      <c r="J446" s="2" t="str">
        <f t="shared" si="91"/>
        <v/>
      </c>
      <c r="K446" s="2" t="str">
        <f t="shared" si="92"/>
        <v/>
      </c>
      <c r="N446" s="3">
        <f t="shared" si="93"/>
        <v>0</v>
      </c>
      <c r="O446" s="2">
        <f t="shared" si="94"/>
        <v>0</v>
      </c>
      <c r="Q446" s="2"/>
      <c r="S446" s="2" t="str">
        <f t="shared" si="95"/>
        <v/>
      </c>
      <c r="T446" s="2" t="str">
        <f t="shared" si="96"/>
        <v/>
      </c>
      <c r="U446" s="3"/>
      <c r="V446" s="3"/>
      <c r="Y446" s="2" t="str">
        <f>IF(T446="","",T446*(1-IF(U446="",Settings!$B$7,U446))*(1-IF(V446="",Settings!$B$6,V446)))</f>
        <v/>
      </c>
      <c r="Z446" s="3"/>
      <c r="AA446" s="3"/>
      <c r="AC446" s="2" t="str">
        <f>IF(Y446="","",Y446*IF(Z446="",Settings!$B$4,Z446) + Y446*IF(AA446="",Settings!$B$5,AA446) + R446*IF(AB446="",Settings!$B$6,AB446))</f>
        <v/>
      </c>
      <c r="AD446" s="2" t="str">
        <f t="shared" si="97"/>
        <v/>
      </c>
      <c r="AE446" s="2" t="str">
        <f t="shared" si="98"/>
        <v/>
      </c>
      <c r="AF446" s="3" t="e">
        <f t="shared" si="99"/>
        <v>#VALUE!</v>
      </c>
      <c r="AG446" t="e">
        <f t="shared" si="100"/>
        <v>#VALUE!</v>
      </c>
      <c r="AI446" s="2"/>
      <c r="AJ446" t="str">
        <f t="shared" si="101"/>
        <v/>
      </c>
      <c r="AK446" t="e">
        <f t="shared" si="102"/>
        <v>#VALUE!</v>
      </c>
      <c r="AL446" s="3"/>
      <c r="AM446" t="str">
        <f t="shared" si="103"/>
        <v/>
      </c>
      <c r="AN446" s="2" t="str">
        <f t="shared" si="104"/>
        <v/>
      </c>
      <c r="AO446" t="e">
        <f>IF(AF446="","",IF(AF446&lt;Settings!$B$8,"ROMI below target",IF(AND(Settings!$B$16&lt;&gt;"",AE446&gt;Settings!$B$16),"CAC above allowable",IF(AND(Settings!$B$10&lt;&gt;"",AG446&lt;Settings!$B$10),"Low MER","OK"))))</f>
        <v>#VALUE!</v>
      </c>
    </row>
    <row r="447" spans="5:41" x14ac:dyDescent="0.3">
      <c r="E447" s="2"/>
      <c r="F447" s="2"/>
      <c r="G447" s="2"/>
      <c r="H447" t="str">
        <f>IF(D447="","",XLOOKUP(D447,FX!$A$7:$A$100,FX!$C$7:$C$100,1))</f>
        <v/>
      </c>
      <c r="I447" s="2" t="str">
        <f t="shared" si="90"/>
        <v/>
      </c>
      <c r="J447" s="2" t="str">
        <f t="shared" si="91"/>
        <v/>
      </c>
      <c r="K447" s="2" t="str">
        <f t="shared" si="92"/>
        <v/>
      </c>
      <c r="N447" s="3">
        <f t="shared" si="93"/>
        <v>0</v>
      </c>
      <c r="O447" s="2">
        <f t="shared" si="94"/>
        <v>0</v>
      </c>
      <c r="Q447" s="2"/>
      <c r="S447" s="2" t="str">
        <f t="shared" si="95"/>
        <v/>
      </c>
      <c r="T447" s="2" t="str">
        <f t="shared" si="96"/>
        <v/>
      </c>
      <c r="U447" s="3"/>
      <c r="V447" s="3"/>
      <c r="Y447" s="2" t="str">
        <f>IF(T447="","",T447*(1-IF(U447="",Settings!$B$7,U447))*(1-IF(V447="",Settings!$B$6,V447)))</f>
        <v/>
      </c>
      <c r="Z447" s="3"/>
      <c r="AA447" s="3"/>
      <c r="AC447" s="2" t="str">
        <f>IF(Y447="","",Y447*IF(Z447="",Settings!$B$4,Z447) + Y447*IF(AA447="",Settings!$B$5,AA447) + R447*IF(AB447="",Settings!$B$6,AB447))</f>
        <v/>
      </c>
      <c r="AD447" s="2" t="str">
        <f t="shared" si="97"/>
        <v/>
      </c>
      <c r="AE447" s="2" t="str">
        <f t="shared" si="98"/>
        <v/>
      </c>
      <c r="AF447" s="3" t="e">
        <f t="shared" si="99"/>
        <v>#VALUE!</v>
      </c>
      <c r="AG447" t="e">
        <f t="shared" si="100"/>
        <v>#VALUE!</v>
      </c>
      <c r="AI447" s="2"/>
      <c r="AJ447" t="str">
        <f t="shared" si="101"/>
        <v/>
      </c>
      <c r="AK447" t="e">
        <f t="shared" si="102"/>
        <v>#VALUE!</v>
      </c>
      <c r="AL447" s="3"/>
      <c r="AM447" t="str">
        <f t="shared" si="103"/>
        <v/>
      </c>
      <c r="AN447" s="2" t="str">
        <f t="shared" si="104"/>
        <v/>
      </c>
      <c r="AO447" t="e">
        <f>IF(AF447="","",IF(AF447&lt;Settings!$B$8,"ROMI below target",IF(AND(Settings!$B$16&lt;&gt;"",AE447&gt;Settings!$B$16),"CAC above allowable",IF(AND(Settings!$B$10&lt;&gt;"",AG447&lt;Settings!$B$10),"Low MER","OK"))))</f>
        <v>#VALUE!</v>
      </c>
    </row>
    <row r="448" spans="5:41" x14ac:dyDescent="0.3">
      <c r="E448" s="2"/>
      <c r="F448" s="2"/>
      <c r="G448" s="2"/>
      <c r="H448" t="str">
        <f>IF(D448="","",XLOOKUP(D448,FX!$A$7:$A$100,FX!$C$7:$C$100,1))</f>
        <v/>
      </c>
      <c r="I448" s="2" t="str">
        <f t="shared" si="90"/>
        <v/>
      </c>
      <c r="J448" s="2" t="str">
        <f t="shared" si="91"/>
        <v/>
      </c>
      <c r="K448" s="2" t="str">
        <f t="shared" si="92"/>
        <v/>
      </c>
      <c r="N448" s="3">
        <f t="shared" si="93"/>
        <v>0</v>
      </c>
      <c r="O448" s="2">
        <f t="shared" si="94"/>
        <v>0</v>
      </c>
      <c r="Q448" s="2"/>
      <c r="S448" s="2" t="str">
        <f t="shared" si="95"/>
        <v/>
      </c>
      <c r="T448" s="2" t="str">
        <f t="shared" si="96"/>
        <v/>
      </c>
      <c r="U448" s="3"/>
      <c r="V448" s="3"/>
      <c r="Y448" s="2" t="str">
        <f>IF(T448="","",T448*(1-IF(U448="",Settings!$B$7,U448))*(1-IF(V448="",Settings!$B$6,V448)))</f>
        <v/>
      </c>
      <c r="Z448" s="3"/>
      <c r="AA448" s="3"/>
      <c r="AC448" s="2" t="str">
        <f>IF(Y448="","",Y448*IF(Z448="",Settings!$B$4,Z448) + Y448*IF(AA448="",Settings!$B$5,AA448) + R448*IF(AB448="",Settings!$B$6,AB448))</f>
        <v/>
      </c>
      <c r="AD448" s="2" t="str">
        <f t="shared" si="97"/>
        <v/>
      </c>
      <c r="AE448" s="2" t="str">
        <f t="shared" si="98"/>
        <v/>
      </c>
      <c r="AF448" s="3" t="e">
        <f t="shared" si="99"/>
        <v>#VALUE!</v>
      </c>
      <c r="AG448" t="e">
        <f t="shared" si="100"/>
        <v>#VALUE!</v>
      </c>
      <c r="AI448" s="2"/>
      <c r="AJ448" t="str">
        <f t="shared" si="101"/>
        <v/>
      </c>
      <c r="AK448" t="e">
        <f t="shared" si="102"/>
        <v>#VALUE!</v>
      </c>
      <c r="AL448" s="3"/>
      <c r="AM448" t="str">
        <f t="shared" si="103"/>
        <v/>
      </c>
      <c r="AN448" s="2" t="str">
        <f t="shared" si="104"/>
        <v/>
      </c>
      <c r="AO448" t="e">
        <f>IF(AF448="","",IF(AF448&lt;Settings!$B$8,"ROMI below target",IF(AND(Settings!$B$16&lt;&gt;"",AE448&gt;Settings!$B$16),"CAC above allowable",IF(AND(Settings!$B$10&lt;&gt;"",AG448&lt;Settings!$B$10),"Low MER","OK"))))</f>
        <v>#VALUE!</v>
      </c>
    </row>
    <row r="449" spans="5:41" x14ac:dyDescent="0.3">
      <c r="E449" s="2"/>
      <c r="F449" s="2"/>
      <c r="G449" s="2"/>
      <c r="H449" t="str">
        <f>IF(D449="","",XLOOKUP(D449,FX!$A$7:$A$100,FX!$C$7:$C$100,1))</f>
        <v/>
      </c>
      <c r="I449" s="2" t="str">
        <f t="shared" si="90"/>
        <v/>
      </c>
      <c r="J449" s="2" t="str">
        <f t="shared" si="91"/>
        <v/>
      </c>
      <c r="K449" s="2" t="str">
        <f t="shared" si="92"/>
        <v/>
      </c>
      <c r="N449" s="3">
        <f t="shared" si="93"/>
        <v>0</v>
      </c>
      <c r="O449" s="2">
        <f t="shared" si="94"/>
        <v>0</v>
      </c>
      <c r="Q449" s="2"/>
      <c r="S449" s="2" t="str">
        <f t="shared" si="95"/>
        <v/>
      </c>
      <c r="T449" s="2" t="str">
        <f t="shared" si="96"/>
        <v/>
      </c>
      <c r="U449" s="3"/>
      <c r="V449" s="3"/>
      <c r="Y449" s="2" t="str">
        <f>IF(T449="","",T449*(1-IF(U449="",Settings!$B$7,U449))*(1-IF(V449="",Settings!$B$6,V449)))</f>
        <v/>
      </c>
      <c r="Z449" s="3"/>
      <c r="AA449" s="3"/>
      <c r="AC449" s="2" t="str">
        <f>IF(Y449="","",Y449*IF(Z449="",Settings!$B$4,Z449) + Y449*IF(AA449="",Settings!$B$5,AA449) + R449*IF(AB449="",Settings!$B$6,AB449))</f>
        <v/>
      </c>
      <c r="AD449" s="2" t="str">
        <f t="shared" si="97"/>
        <v/>
      </c>
      <c r="AE449" s="2" t="str">
        <f t="shared" si="98"/>
        <v/>
      </c>
      <c r="AF449" s="3" t="e">
        <f t="shared" si="99"/>
        <v>#VALUE!</v>
      </c>
      <c r="AG449" t="e">
        <f t="shared" si="100"/>
        <v>#VALUE!</v>
      </c>
      <c r="AI449" s="2"/>
      <c r="AJ449" t="str">
        <f t="shared" si="101"/>
        <v/>
      </c>
      <c r="AK449" t="e">
        <f t="shared" si="102"/>
        <v>#VALUE!</v>
      </c>
      <c r="AL449" s="3"/>
      <c r="AM449" t="str">
        <f t="shared" si="103"/>
        <v/>
      </c>
      <c r="AN449" s="2" t="str">
        <f t="shared" si="104"/>
        <v/>
      </c>
      <c r="AO449" t="e">
        <f>IF(AF449="","",IF(AF449&lt;Settings!$B$8,"ROMI below target",IF(AND(Settings!$B$16&lt;&gt;"",AE449&gt;Settings!$B$16),"CAC above allowable",IF(AND(Settings!$B$10&lt;&gt;"",AG449&lt;Settings!$B$10),"Low MER","OK"))))</f>
        <v>#VALUE!</v>
      </c>
    </row>
    <row r="450" spans="5:41" x14ac:dyDescent="0.3">
      <c r="E450" s="2"/>
      <c r="F450" s="2"/>
      <c r="G450" s="2"/>
      <c r="H450" t="str">
        <f>IF(D450="","",XLOOKUP(D450,FX!$A$7:$A$100,FX!$C$7:$C$100,1))</f>
        <v/>
      </c>
      <c r="I450" s="2" t="str">
        <f t="shared" ref="I450:I513" si="105">IF(E450="","",E450*H450)</f>
        <v/>
      </c>
      <c r="J450" s="2" t="str">
        <f t="shared" ref="J450:J513" si="106">IF(F450="","",F450*H450)</f>
        <v/>
      </c>
      <c r="K450" s="2" t="str">
        <f t="shared" ref="K450:K513" si="107">IF(OR(I450="",J450=""),"",I450+J450)</f>
        <v/>
      </c>
      <c r="N450" s="3">
        <f t="shared" ref="N450:N513" si="108">IFERROR(M450/L450,0)</f>
        <v>0</v>
      </c>
      <c r="O450" s="2">
        <f t="shared" ref="O450:O513" si="109">IFERROR(E450/M450,0)</f>
        <v>0</v>
      </c>
      <c r="Q450" s="2"/>
      <c r="S450" s="2" t="str">
        <f t="shared" ref="S450:S513" si="110">IF(Q450="","",Q450*H450)</f>
        <v/>
      </c>
      <c r="T450" s="2" t="str">
        <f t="shared" ref="T450:T513" si="111">IF(OR(R450="",S450=""),"",R450*S450)</f>
        <v/>
      </c>
      <c r="U450" s="3"/>
      <c r="V450" s="3"/>
      <c r="Y450" s="2" t="str">
        <f>IF(T450="","",T450*(1-IF(U450="",Settings!$B$7,U450))*(1-IF(V450="",Settings!$B$6,V450)))</f>
        <v/>
      </c>
      <c r="Z450" s="3"/>
      <c r="AA450" s="3"/>
      <c r="AC450" s="2" t="str">
        <f>IF(Y450="","",Y450*IF(Z450="",Settings!$B$4,Z450) + Y450*IF(AA450="",Settings!$B$5,AA450) + R450*IF(AB450="",Settings!$B$6,AB450))</f>
        <v/>
      </c>
      <c r="AD450" s="2" t="str">
        <f t="shared" ref="AD450:AD513" si="112">IF(Y450="","",Y450-AC450)</f>
        <v/>
      </c>
      <c r="AE450" s="2" t="str">
        <f t="shared" ref="AE450:AE513" si="113">IF(R450=0,"",K450/R450)</f>
        <v/>
      </c>
      <c r="AF450" s="3" t="e">
        <f t="shared" ref="AF450:AF513" si="114">IF(K450=0,"",(AD450-K450)/K450*100)</f>
        <v>#VALUE!</v>
      </c>
      <c r="AG450" t="e">
        <f t="shared" ref="AG450:AG513" si="115">IF(I450=0,"",Y450/I450)</f>
        <v>#VALUE!</v>
      </c>
      <c r="AI450" s="2"/>
      <c r="AJ450" t="str">
        <f t="shared" ref="AJ450:AJ513" si="116">IF(OR(AI450="",AE450=""),"",AI450/AE450)</f>
        <v/>
      </c>
      <c r="AK450" t="e">
        <f t="shared" ref="AK450:AK513" si="117">IF(AD450&lt;=0,"",K450/AD450)</f>
        <v>#VALUE!</v>
      </c>
      <c r="AL450" s="3"/>
      <c r="AM450" t="str">
        <f t="shared" ref="AM450:AM513" si="118">IF(AL450="","",R450*AL450)</f>
        <v/>
      </c>
      <c r="AN450" s="2" t="str">
        <f t="shared" ref="AN450:AN513" si="119">IF(AL450="","",Y450*AL450)</f>
        <v/>
      </c>
      <c r="AO450" t="e">
        <f>IF(AF450="","",IF(AF450&lt;Settings!$B$8,"ROMI below target",IF(AND(Settings!$B$16&lt;&gt;"",AE450&gt;Settings!$B$16),"CAC above allowable",IF(AND(Settings!$B$10&lt;&gt;"",AG450&lt;Settings!$B$10),"Low MER","OK"))))</f>
        <v>#VALUE!</v>
      </c>
    </row>
    <row r="451" spans="5:41" x14ac:dyDescent="0.3">
      <c r="E451" s="2"/>
      <c r="F451" s="2"/>
      <c r="G451" s="2"/>
      <c r="H451" t="str">
        <f>IF(D451="","",XLOOKUP(D451,FX!$A$7:$A$100,FX!$C$7:$C$100,1))</f>
        <v/>
      </c>
      <c r="I451" s="2" t="str">
        <f t="shared" si="105"/>
        <v/>
      </c>
      <c r="J451" s="2" t="str">
        <f t="shared" si="106"/>
        <v/>
      </c>
      <c r="K451" s="2" t="str">
        <f t="shared" si="107"/>
        <v/>
      </c>
      <c r="N451" s="3">
        <f t="shared" si="108"/>
        <v>0</v>
      </c>
      <c r="O451" s="2">
        <f t="shared" si="109"/>
        <v>0</v>
      </c>
      <c r="Q451" s="2"/>
      <c r="S451" s="2" t="str">
        <f t="shared" si="110"/>
        <v/>
      </c>
      <c r="T451" s="2" t="str">
        <f t="shared" si="111"/>
        <v/>
      </c>
      <c r="U451" s="3"/>
      <c r="V451" s="3"/>
      <c r="Y451" s="2" t="str">
        <f>IF(T451="","",T451*(1-IF(U451="",Settings!$B$7,U451))*(1-IF(V451="",Settings!$B$6,V451)))</f>
        <v/>
      </c>
      <c r="Z451" s="3"/>
      <c r="AA451" s="3"/>
      <c r="AC451" s="2" t="str">
        <f>IF(Y451="","",Y451*IF(Z451="",Settings!$B$4,Z451) + Y451*IF(AA451="",Settings!$B$5,AA451) + R451*IF(AB451="",Settings!$B$6,AB451))</f>
        <v/>
      </c>
      <c r="AD451" s="2" t="str">
        <f t="shared" si="112"/>
        <v/>
      </c>
      <c r="AE451" s="2" t="str">
        <f t="shared" si="113"/>
        <v/>
      </c>
      <c r="AF451" s="3" t="e">
        <f t="shared" si="114"/>
        <v>#VALUE!</v>
      </c>
      <c r="AG451" t="e">
        <f t="shared" si="115"/>
        <v>#VALUE!</v>
      </c>
      <c r="AI451" s="2"/>
      <c r="AJ451" t="str">
        <f t="shared" si="116"/>
        <v/>
      </c>
      <c r="AK451" t="e">
        <f t="shared" si="117"/>
        <v>#VALUE!</v>
      </c>
      <c r="AL451" s="3"/>
      <c r="AM451" t="str">
        <f t="shared" si="118"/>
        <v/>
      </c>
      <c r="AN451" s="2" t="str">
        <f t="shared" si="119"/>
        <v/>
      </c>
      <c r="AO451" t="e">
        <f>IF(AF451="","",IF(AF451&lt;Settings!$B$8,"ROMI below target",IF(AND(Settings!$B$16&lt;&gt;"",AE451&gt;Settings!$B$16),"CAC above allowable",IF(AND(Settings!$B$10&lt;&gt;"",AG451&lt;Settings!$B$10),"Low MER","OK"))))</f>
        <v>#VALUE!</v>
      </c>
    </row>
    <row r="452" spans="5:41" x14ac:dyDescent="0.3">
      <c r="E452" s="2"/>
      <c r="F452" s="2"/>
      <c r="G452" s="2"/>
      <c r="H452" t="str">
        <f>IF(D452="","",XLOOKUP(D452,FX!$A$7:$A$100,FX!$C$7:$C$100,1))</f>
        <v/>
      </c>
      <c r="I452" s="2" t="str">
        <f t="shared" si="105"/>
        <v/>
      </c>
      <c r="J452" s="2" t="str">
        <f t="shared" si="106"/>
        <v/>
      </c>
      <c r="K452" s="2" t="str">
        <f t="shared" si="107"/>
        <v/>
      </c>
      <c r="N452" s="3">
        <f t="shared" si="108"/>
        <v>0</v>
      </c>
      <c r="O452" s="2">
        <f t="shared" si="109"/>
        <v>0</v>
      </c>
      <c r="Q452" s="2"/>
      <c r="S452" s="2" t="str">
        <f t="shared" si="110"/>
        <v/>
      </c>
      <c r="T452" s="2" t="str">
        <f t="shared" si="111"/>
        <v/>
      </c>
      <c r="U452" s="3"/>
      <c r="V452" s="3"/>
      <c r="Y452" s="2" t="str">
        <f>IF(T452="","",T452*(1-IF(U452="",Settings!$B$7,U452))*(1-IF(V452="",Settings!$B$6,V452)))</f>
        <v/>
      </c>
      <c r="Z452" s="3"/>
      <c r="AA452" s="3"/>
      <c r="AC452" s="2" t="str">
        <f>IF(Y452="","",Y452*IF(Z452="",Settings!$B$4,Z452) + Y452*IF(AA452="",Settings!$B$5,AA452) + R452*IF(AB452="",Settings!$B$6,AB452))</f>
        <v/>
      </c>
      <c r="AD452" s="2" t="str">
        <f t="shared" si="112"/>
        <v/>
      </c>
      <c r="AE452" s="2" t="str">
        <f t="shared" si="113"/>
        <v/>
      </c>
      <c r="AF452" s="3" t="e">
        <f t="shared" si="114"/>
        <v>#VALUE!</v>
      </c>
      <c r="AG452" t="e">
        <f t="shared" si="115"/>
        <v>#VALUE!</v>
      </c>
      <c r="AI452" s="2"/>
      <c r="AJ452" t="str">
        <f t="shared" si="116"/>
        <v/>
      </c>
      <c r="AK452" t="e">
        <f t="shared" si="117"/>
        <v>#VALUE!</v>
      </c>
      <c r="AL452" s="3"/>
      <c r="AM452" t="str">
        <f t="shared" si="118"/>
        <v/>
      </c>
      <c r="AN452" s="2" t="str">
        <f t="shared" si="119"/>
        <v/>
      </c>
      <c r="AO452" t="e">
        <f>IF(AF452="","",IF(AF452&lt;Settings!$B$8,"ROMI below target",IF(AND(Settings!$B$16&lt;&gt;"",AE452&gt;Settings!$B$16),"CAC above allowable",IF(AND(Settings!$B$10&lt;&gt;"",AG452&lt;Settings!$B$10),"Low MER","OK"))))</f>
        <v>#VALUE!</v>
      </c>
    </row>
    <row r="453" spans="5:41" x14ac:dyDescent="0.3">
      <c r="E453" s="2"/>
      <c r="F453" s="2"/>
      <c r="G453" s="2"/>
      <c r="H453" t="str">
        <f>IF(D453="","",XLOOKUP(D453,FX!$A$7:$A$100,FX!$C$7:$C$100,1))</f>
        <v/>
      </c>
      <c r="I453" s="2" t="str">
        <f t="shared" si="105"/>
        <v/>
      </c>
      <c r="J453" s="2" t="str">
        <f t="shared" si="106"/>
        <v/>
      </c>
      <c r="K453" s="2" t="str">
        <f t="shared" si="107"/>
        <v/>
      </c>
      <c r="N453" s="3">
        <f t="shared" si="108"/>
        <v>0</v>
      </c>
      <c r="O453" s="2">
        <f t="shared" si="109"/>
        <v>0</v>
      </c>
      <c r="Q453" s="2"/>
      <c r="S453" s="2" t="str">
        <f t="shared" si="110"/>
        <v/>
      </c>
      <c r="T453" s="2" t="str">
        <f t="shared" si="111"/>
        <v/>
      </c>
      <c r="U453" s="3"/>
      <c r="V453" s="3"/>
      <c r="Y453" s="2" t="str">
        <f>IF(T453="","",T453*(1-IF(U453="",Settings!$B$7,U453))*(1-IF(V453="",Settings!$B$6,V453)))</f>
        <v/>
      </c>
      <c r="Z453" s="3"/>
      <c r="AA453" s="3"/>
      <c r="AC453" s="2" t="str">
        <f>IF(Y453="","",Y453*IF(Z453="",Settings!$B$4,Z453) + Y453*IF(AA453="",Settings!$B$5,AA453) + R453*IF(AB453="",Settings!$B$6,AB453))</f>
        <v/>
      </c>
      <c r="AD453" s="2" t="str">
        <f t="shared" si="112"/>
        <v/>
      </c>
      <c r="AE453" s="2" t="str">
        <f t="shared" si="113"/>
        <v/>
      </c>
      <c r="AF453" s="3" t="e">
        <f t="shared" si="114"/>
        <v>#VALUE!</v>
      </c>
      <c r="AG453" t="e">
        <f t="shared" si="115"/>
        <v>#VALUE!</v>
      </c>
      <c r="AI453" s="2"/>
      <c r="AJ453" t="str">
        <f t="shared" si="116"/>
        <v/>
      </c>
      <c r="AK453" t="e">
        <f t="shared" si="117"/>
        <v>#VALUE!</v>
      </c>
      <c r="AL453" s="3"/>
      <c r="AM453" t="str">
        <f t="shared" si="118"/>
        <v/>
      </c>
      <c r="AN453" s="2" t="str">
        <f t="shared" si="119"/>
        <v/>
      </c>
      <c r="AO453" t="e">
        <f>IF(AF453="","",IF(AF453&lt;Settings!$B$8,"ROMI below target",IF(AND(Settings!$B$16&lt;&gt;"",AE453&gt;Settings!$B$16),"CAC above allowable",IF(AND(Settings!$B$10&lt;&gt;"",AG453&lt;Settings!$B$10),"Low MER","OK"))))</f>
        <v>#VALUE!</v>
      </c>
    </row>
    <row r="454" spans="5:41" x14ac:dyDescent="0.3">
      <c r="E454" s="2"/>
      <c r="F454" s="2"/>
      <c r="G454" s="2"/>
      <c r="H454" t="str">
        <f>IF(D454="","",XLOOKUP(D454,FX!$A$7:$A$100,FX!$C$7:$C$100,1))</f>
        <v/>
      </c>
      <c r="I454" s="2" t="str">
        <f t="shared" si="105"/>
        <v/>
      </c>
      <c r="J454" s="2" t="str">
        <f t="shared" si="106"/>
        <v/>
      </c>
      <c r="K454" s="2" t="str">
        <f t="shared" si="107"/>
        <v/>
      </c>
      <c r="N454" s="3">
        <f t="shared" si="108"/>
        <v>0</v>
      </c>
      <c r="O454" s="2">
        <f t="shared" si="109"/>
        <v>0</v>
      </c>
      <c r="Q454" s="2"/>
      <c r="S454" s="2" t="str">
        <f t="shared" si="110"/>
        <v/>
      </c>
      <c r="T454" s="2" t="str">
        <f t="shared" si="111"/>
        <v/>
      </c>
      <c r="U454" s="3"/>
      <c r="V454" s="3"/>
      <c r="Y454" s="2" t="str">
        <f>IF(T454="","",T454*(1-IF(U454="",Settings!$B$7,U454))*(1-IF(V454="",Settings!$B$6,V454)))</f>
        <v/>
      </c>
      <c r="Z454" s="3"/>
      <c r="AA454" s="3"/>
      <c r="AC454" s="2" t="str">
        <f>IF(Y454="","",Y454*IF(Z454="",Settings!$B$4,Z454) + Y454*IF(AA454="",Settings!$B$5,AA454) + R454*IF(AB454="",Settings!$B$6,AB454))</f>
        <v/>
      </c>
      <c r="AD454" s="2" t="str">
        <f t="shared" si="112"/>
        <v/>
      </c>
      <c r="AE454" s="2" t="str">
        <f t="shared" si="113"/>
        <v/>
      </c>
      <c r="AF454" s="3" t="e">
        <f t="shared" si="114"/>
        <v>#VALUE!</v>
      </c>
      <c r="AG454" t="e">
        <f t="shared" si="115"/>
        <v>#VALUE!</v>
      </c>
      <c r="AI454" s="2"/>
      <c r="AJ454" t="str">
        <f t="shared" si="116"/>
        <v/>
      </c>
      <c r="AK454" t="e">
        <f t="shared" si="117"/>
        <v>#VALUE!</v>
      </c>
      <c r="AL454" s="3"/>
      <c r="AM454" t="str">
        <f t="shared" si="118"/>
        <v/>
      </c>
      <c r="AN454" s="2" t="str">
        <f t="shared" si="119"/>
        <v/>
      </c>
      <c r="AO454" t="e">
        <f>IF(AF454="","",IF(AF454&lt;Settings!$B$8,"ROMI below target",IF(AND(Settings!$B$16&lt;&gt;"",AE454&gt;Settings!$B$16),"CAC above allowable",IF(AND(Settings!$B$10&lt;&gt;"",AG454&lt;Settings!$B$10),"Low MER","OK"))))</f>
        <v>#VALUE!</v>
      </c>
    </row>
    <row r="455" spans="5:41" x14ac:dyDescent="0.3">
      <c r="E455" s="2"/>
      <c r="F455" s="2"/>
      <c r="G455" s="2"/>
      <c r="H455" t="str">
        <f>IF(D455="","",XLOOKUP(D455,FX!$A$7:$A$100,FX!$C$7:$C$100,1))</f>
        <v/>
      </c>
      <c r="I455" s="2" t="str">
        <f t="shared" si="105"/>
        <v/>
      </c>
      <c r="J455" s="2" t="str">
        <f t="shared" si="106"/>
        <v/>
      </c>
      <c r="K455" s="2" t="str">
        <f t="shared" si="107"/>
        <v/>
      </c>
      <c r="N455" s="3">
        <f t="shared" si="108"/>
        <v>0</v>
      </c>
      <c r="O455" s="2">
        <f t="shared" si="109"/>
        <v>0</v>
      </c>
      <c r="Q455" s="2"/>
      <c r="S455" s="2" t="str">
        <f t="shared" si="110"/>
        <v/>
      </c>
      <c r="T455" s="2" t="str">
        <f t="shared" si="111"/>
        <v/>
      </c>
      <c r="U455" s="3"/>
      <c r="V455" s="3"/>
      <c r="Y455" s="2" t="str">
        <f>IF(T455="","",T455*(1-IF(U455="",Settings!$B$7,U455))*(1-IF(V455="",Settings!$B$6,V455)))</f>
        <v/>
      </c>
      <c r="Z455" s="3"/>
      <c r="AA455" s="3"/>
      <c r="AC455" s="2" t="str">
        <f>IF(Y455="","",Y455*IF(Z455="",Settings!$B$4,Z455) + Y455*IF(AA455="",Settings!$B$5,AA455) + R455*IF(AB455="",Settings!$B$6,AB455))</f>
        <v/>
      </c>
      <c r="AD455" s="2" t="str">
        <f t="shared" si="112"/>
        <v/>
      </c>
      <c r="AE455" s="2" t="str">
        <f t="shared" si="113"/>
        <v/>
      </c>
      <c r="AF455" s="3" t="e">
        <f t="shared" si="114"/>
        <v>#VALUE!</v>
      </c>
      <c r="AG455" t="e">
        <f t="shared" si="115"/>
        <v>#VALUE!</v>
      </c>
      <c r="AI455" s="2"/>
      <c r="AJ455" t="str">
        <f t="shared" si="116"/>
        <v/>
      </c>
      <c r="AK455" t="e">
        <f t="shared" si="117"/>
        <v>#VALUE!</v>
      </c>
      <c r="AL455" s="3"/>
      <c r="AM455" t="str">
        <f t="shared" si="118"/>
        <v/>
      </c>
      <c r="AN455" s="2" t="str">
        <f t="shared" si="119"/>
        <v/>
      </c>
      <c r="AO455" t="e">
        <f>IF(AF455="","",IF(AF455&lt;Settings!$B$8,"ROMI below target",IF(AND(Settings!$B$16&lt;&gt;"",AE455&gt;Settings!$B$16),"CAC above allowable",IF(AND(Settings!$B$10&lt;&gt;"",AG455&lt;Settings!$B$10),"Low MER","OK"))))</f>
        <v>#VALUE!</v>
      </c>
    </row>
    <row r="456" spans="5:41" x14ac:dyDescent="0.3">
      <c r="E456" s="2"/>
      <c r="F456" s="2"/>
      <c r="G456" s="2"/>
      <c r="H456" t="str">
        <f>IF(D456="","",XLOOKUP(D456,FX!$A$7:$A$100,FX!$C$7:$C$100,1))</f>
        <v/>
      </c>
      <c r="I456" s="2" t="str">
        <f t="shared" si="105"/>
        <v/>
      </c>
      <c r="J456" s="2" t="str">
        <f t="shared" si="106"/>
        <v/>
      </c>
      <c r="K456" s="2" t="str">
        <f t="shared" si="107"/>
        <v/>
      </c>
      <c r="N456" s="3">
        <f t="shared" si="108"/>
        <v>0</v>
      </c>
      <c r="O456" s="2">
        <f t="shared" si="109"/>
        <v>0</v>
      </c>
      <c r="Q456" s="2"/>
      <c r="S456" s="2" t="str">
        <f t="shared" si="110"/>
        <v/>
      </c>
      <c r="T456" s="2" t="str">
        <f t="shared" si="111"/>
        <v/>
      </c>
      <c r="U456" s="3"/>
      <c r="V456" s="3"/>
      <c r="Y456" s="2" t="str">
        <f>IF(T456="","",T456*(1-IF(U456="",Settings!$B$7,U456))*(1-IF(V456="",Settings!$B$6,V456)))</f>
        <v/>
      </c>
      <c r="Z456" s="3"/>
      <c r="AA456" s="3"/>
      <c r="AC456" s="2" t="str">
        <f>IF(Y456="","",Y456*IF(Z456="",Settings!$B$4,Z456) + Y456*IF(AA456="",Settings!$B$5,AA456) + R456*IF(AB456="",Settings!$B$6,AB456))</f>
        <v/>
      </c>
      <c r="AD456" s="2" t="str">
        <f t="shared" si="112"/>
        <v/>
      </c>
      <c r="AE456" s="2" t="str">
        <f t="shared" si="113"/>
        <v/>
      </c>
      <c r="AF456" s="3" t="e">
        <f t="shared" si="114"/>
        <v>#VALUE!</v>
      </c>
      <c r="AG456" t="e">
        <f t="shared" si="115"/>
        <v>#VALUE!</v>
      </c>
      <c r="AI456" s="2"/>
      <c r="AJ456" t="str">
        <f t="shared" si="116"/>
        <v/>
      </c>
      <c r="AK456" t="e">
        <f t="shared" si="117"/>
        <v>#VALUE!</v>
      </c>
      <c r="AL456" s="3"/>
      <c r="AM456" t="str">
        <f t="shared" si="118"/>
        <v/>
      </c>
      <c r="AN456" s="2" t="str">
        <f t="shared" si="119"/>
        <v/>
      </c>
      <c r="AO456" t="e">
        <f>IF(AF456="","",IF(AF456&lt;Settings!$B$8,"ROMI below target",IF(AND(Settings!$B$16&lt;&gt;"",AE456&gt;Settings!$B$16),"CAC above allowable",IF(AND(Settings!$B$10&lt;&gt;"",AG456&lt;Settings!$B$10),"Low MER","OK"))))</f>
        <v>#VALUE!</v>
      </c>
    </row>
    <row r="457" spans="5:41" x14ac:dyDescent="0.3">
      <c r="E457" s="2"/>
      <c r="F457" s="2"/>
      <c r="G457" s="2"/>
      <c r="H457" t="str">
        <f>IF(D457="","",XLOOKUP(D457,FX!$A$7:$A$100,FX!$C$7:$C$100,1))</f>
        <v/>
      </c>
      <c r="I457" s="2" t="str">
        <f t="shared" si="105"/>
        <v/>
      </c>
      <c r="J457" s="2" t="str">
        <f t="shared" si="106"/>
        <v/>
      </c>
      <c r="K457" s="2" t="str">
        <f t="shared" si="107"/>
        <v/>
      </c>
      <c r="N457" s="3">
        <f t="shared" si="108"/>
        <v>0</v>
      </c>
      <c r="O457" s="2">
        <f t="shared" si="109"/>
        <v>0</v>
      </c>
      <c r="Q457" s="2"/>
      <c r="S457" s="2" t="str">
        <f t="shared" si="110"/>
        <v/>
      </c>
      <c r="T457" s="2" t="str">
        <f t="shared" si="111"/>
        <v/>
      </c>
      <c r="U457" s="3"/>
      <c r="V457" s="3"/>
      <c r="Y457" s="2" t="str">
        <f>IF(T457="","",T457*(1-IF(U457="",Settings!$B$7,U457))*(1-IF(V457="",Settings!$B$6,V457)))</f>
        <v/>
      </c>
      <c r="Z457" s="3"/>
      <c r="AA457" s="3"/>
      <c r="AC457" s="2" t="str">
        <f>IF(Y457="","",Y457*IF(Z457="",Settings!$B$4,Z457) + Y457*IF(AA457="",Settings!$B$5,AA457) + R457*IF(AB457="",Settings!$B$6,AB457))</f>
        <v/>
      </c>
      <c r="AD457" s="2" t="str">
        <f t="shared" si="112"/>
        <v/>
      </c>
      <c r="AE457" s="2" t="str">
        <f t="shared" si="113"/>
        <v/>
      </c>
      <c r="AF457" s="3" t="e">
        <f t="shared" si="114"/>
        <v>#VALUE!</v>
      </c>
      <c r="AG457" t="e">
        <f t="shared" si="115"/>
        <v>#VALUE!</v>
      </c>
      <c r="AI457" s="2"/>
      <c r="AJ457" t="str">
        <f t="shared" si="116"/>
        <v/>
      </c>
      <c r="AK457" t="e">
        <f t="shared" si="117"/>
        <v>#VALUE!</v>
      </c>
      <c r="AL457" s="3"/>
      <c r="AM457" t="str">
        <f t="shared" si="118"/>
        <v/>
      </c>
      <c r="AN457" s="2" t="str">
        <f t="shared" si="119"/>
        <v/>
      </c>
      <c r="AO457" t="e">
        <f>IF(AF457="","",IF(AF457&lt;Settings!$B$8,"ROMI below target",IF(AND(Settings!$B$16&lt;&gt;"",AE457&gt;Settings!$B$16),"CAC above allowable",IF(AND(Settings!$B$10&lt;&gt;"",AG457&lt;Settings!$B$10),"Low MER","OK"))))</f>
        <v>#VALUE!</v>
      </c>
    </row>
    <row r="458" spans="5:41" x14ac:dyDescent="0.3">
      <c r="E458" s="2"/>
      <c r="F458" s="2"/>
      <c r="G458" s="2"/>
      <c r="H458" t="str">
        <f>IF(D458="","",XLOOKUP(D458,FX!$A$7:$A$100,FX!$C$7:$C$100,1))</f>
        <v/>
      </c>
      <c r="I458" s="2" t="str">
        <f t="shared" si="105"/>
        <v/>
      </c>
      <c r="J458" s="2" t="str">
        <f t="shared" si="106"/>
        <v/>
      </c>
      <c r="K458" s="2" t="str">
        <f t="shared" si="107"/>
        <v/>
      </c>
      <c r="N458" s="3">
        <f t="shared" si="108"/>
        <v>0</v>
      </c>
      <c r="O458" s="2">
        <f t="shared" si="109"/>
        <v>0</v>
      </c>
      <c r="Q458" s="2"/>
      <c r="S458" s="2" t="str">
        <f t="shared" si="110"/>
        <v/>
      </c>
      <c r="T458" s="2" t="str">
        <f t="shared" si="111"/>
        <v/>
      </c>
      <c r="U458" s="3"/>
      <c r="V458" s="3"/>
      <c r="Y458" s="2" t="str">
        <f>IF(T458="","",T458*(1-IF(U458="",Settings!$B$7,U458))*(1-IF(V458="",Settings!$B$6,V458)))</f>
        <v/>
      </c>
      <c r="Z458" s="3"/>
      <c r="AA458" s="3"/>
      <c r="AC458" s="2" t="str">
        <f>IF(Y458="","",Y458*IF(Z458="",Settings!$B$4,Z458) + Y458*IF(AA458="",Settings!$B$5,AA458) + R458*IF(AB458="",Settings!$B$6,AB458))</f>
        <v/>
      </c>
      <c r="AD458" s="2" t="str">
        <f t="shared" si="112"/>
        <v/>
      </c>
      <c r="AE458" s="2" t="str">
        <f t="shared" si="113"/>
        <v/>
      </c>
      <c r="AF458" s="3" t="e">
        <f t="shared" si="114"/>
        <v>#VALUE!</v>
      </c>
      <c r="AG458" t="e">
        <f t="shared" si="115"/>
        <v>#VALUE!</v>
      </c>
      <c r="AI458" s="2"/>
      <c r="AJ458" t="str">
        <f t="shared" si="116"/>
        <v/>
      </c>
      <c r="AK458" t="e">
        <f t="shared" si="117"/>
        <v>#VALUE!</v>
      </c>
      <c r="AL458" s="3"/>
      <c r="AM458" t="str">
        <f t="shared" si="118"/>
        <v/>
      </c>
      <c r="AN458" s="2" t="str">
        <f t="shared" si="119"/>
        <v/>
      </c>
      <c r="AO458" t="e">
        <f>IF(AF458="","",IF(AF458&lt;Settings!$B$8,"ROMI below target",IF(AND(Settings!$B$16&lt;&gt;"",AE458&gt;Settings!$B$16),"CAC above allowable",IF(AND(Settings!$B$10&lt;&gt;"",AG458&lt;Settings!$B$10),"Low MER","OK"))))</f>
        <v>#VALUE!</v>
      </c>
    </row>
    <row r="459" spans="5:41" x14ac:dyDescent="0.3">
      <c r="E459" s="2"/>
      <c r="F459" s="2"/>
      <c r="G459" s="2"/>
      <c r="H459" t="str">
        <f>IF(D459="","",XLOOKUP(D459,FX!$A$7:$A$100,FX!$C$7:$C$100,1))</f>
        <v/>
      </c>
      <c r="I459" s="2" t="str">
        <f t="shared" si="105"/>
        <v/>
      </c>
      <c r="J459" s="2" t="str">
        <f t="shared" si="106"/>
        <v/>
      </c>
      <c r="K459" s="2" t="str">
        <f t="shared" si="107"/>
        <v/>
      </c>
      <c r="N459" s="3">
        <f t="shared" si="108"/>
        <v>0</v>
      </c>
      <c r="O459" s="2">
        <f t="shared" si="109"/>
        <v>0</v>
      </c>
      <c r="Q459" s="2"/>
      <c r="S459" s="2" t="str">
        <f t="shared" si="110"/>
        <v/>
      </c>
      <c r="T459" s="2" t="str">
        <f t="shared" si="111"/>
        <v/>
      </c>
      <c r="U459" s="3"/>
      <c r="V459" s="3"/>
      <c r="Y459" s="2" t="str">
        <f>IF(T459="","",T459*(1-IF(U459="",Settings!$B$7,U459))*(1-IF(V459="",Settings!$B$6,V459)))</f>
        <v/>
      </c>
      <c r="Z459" s="3"/>
      <c r="AA459" s="3"/>
      <c r="AC459" s="2" t="str">
        <f>IF(Y459="","",Y459*IF(Z459="",Settings!$B$4,Z459) + Y459*IF(AA459="",Settings!$B$5,AA459) + R459*IF(AB459="",Settings!$B$6,AB459))</f>
        <v/>
      </c>
      <c r="AD459" s="2" t="str">
        <f t="shared" si="112"/>
        <v/>
      </c>
      <c r="AE459" s="2" t="str">
        <f t="shared" si="113"/>
        <v/>
      </c>
      <c r="AF459" s="3" t="e">
        <f t="shared" si="114"/>
        <v>#VALUE!</v>
      </c>
      <c r="AG459" t="e">
        <f t="shared" si="115"/>
        <v>#VALUE!</v>
      </c>
      <c r="AI459" s="2"/>
      <c r="AJ459" t="str">
        <f t="shared" si="116"/>
        <v/>
      </c>
      <c r="AK459" t="e">
        <f t="shared" si="117"/>
        <v>#VALUE!</v>
      </c>
      <c r="AL459" s="3"/>
      <c r="AM459" t="str">
        <f t="shared" si="118"/>
        <v/>
      </c>
      <c r="AN459" s="2" t="str">
        <f t="shared" si="119"/>
        <v/>
      </c>
      <c r="AO459" t="e">
        <f>IF(AF459="","",IF(AF459&lt;Settings!$B$8,"ROMI below target",IF(AND(Settings!$B$16&lt;&gt;"",AE459&gt;Settings!$B$16),"CAC above allowable",IF(AND(Settings!$B$10&lt;&gt;"",AG459&lt;Settings!$B$10),"Low MER","OK"))))</f>
        <v>#VALUE!</v>
      </c>
    </row>
    <row r="460" spans="5:41" x14ac:dyDescent="0.3">
      <c r="E460" s="2"/>
      <c r="F460" s="2"/>
      <c r="G460" s="2"/>
      <c r="H460" t="str">
        <f>IF(D460="","",XLOOKUP(D460,FX!$A$7:$A$100,FX!$C$7:$C$100,1))</f>
        <v/>
      </c>
      <c r="I460" s="2" t="str">
        <f t="shared" si="105"/>
        <v/>
      </c>
      <c r="J460" s="2" t="str">
        <f t="shared" si="106"/>
        <v/>
      </c>
      <c r="K460" s="2" t="str">
        <f t="shared" si="107"/>
        <v/>
      </c>
      <c r="N460" s="3">
        <f t="shared" si="108"/>
        <v>0</v>
      </c>
      <c r="O460" s="2">
        <f t="shared" si="109"/>
        <v>0</v>
      </c>
      <c r="Q460" s="2"/>
      <c r="S460" s="2" t="str">
        <f t="shared" si="110"/>
        <v/>
      </c>
      <c r="T460" s="2" t="str">
        <f t="shared" si="111"/>
        <v/>
      </c>
      <c r="U460" s="3"/>
      <c r="V460" s="3"/>
      <c r="Y460" s="2" t="str">
        <f>IF(T460="","",T460*(1-IF(U460="",Settings!$B$7,U460))*(1-IF(V460="",Settings!$B$6,V460)))</f>
        <v/>
      </c>
      <c r="Z460" s="3"/>
      <c r="AA460" s="3"/>
      <c r="AC460" s="2" t="str">
        <f>IF(Y460="","",Y460*IF(Z460="",Settings!$B$4,Z460) + Y460*IF(AA460="",Settings!$B$5,AA460) + R460*IF(AB460="",Settings!$B$6,AB460))</f>
        <v/>
      </c>
      <c r="AD460" s="2" t="str">
        <f t="shared" si="112"/>
        <v/>
      </c>
      <c r="AE460" s="2" t="str">
        <f t="shared" si="113"/>
        <v/>
      </c>
      <c r="AF460" s="3" t="e">
        <f t="shared" si="114"/>
        <v>#VALUE!</v>
      </c>
      <c r="AG460" t="e">
        <f t="shared" si="115"/>
        <v>#VALUE!</v>
      </c>
      <c r="AI460" s="2"/>
      <c r="AJ460" t="str">
        <f t="shared" si="116"/>
        <v/>
      </c>
      <c r="AK460" t="e">
        <f t="shared" si="117"/>
        <v>#VALUE!</v>
      </c>
      <c r="AL460" s="3"/>
      <c r="AM460" t="str">
        <f t="shared" si="118"/>
        <v/>
      </c>
      <c r="AN460" s="2" t="str">
        <f t="shared" si="119"/>
        <v/>
      </c>
      <c r="AO460" t="e">
        <f>IF(AF460="","",IF(AF460&lt;Settings!$B$8,"ROMI below target",IF(AND(Settings!$B$16&lt;&gt;"",AE460&gt;Settings!$B$16),"CAC above allowable",IF(AND(Settings!$B$10&lt;&gt;"",AG460&lt;Settings!$B$10),"Low MER","OK"))))</f>
        <v>#VALUE!</v>
      </c>
    </row>
    <row r="461" spans="5:41" x14ac:dyDescent="0.3">
      <c r="E461" s="2"/>
      <c r="F461" s="2"/>
      <c r="G461" s="2"/>
      <c r="H461" t="str">
        <f>IF(D461="","",XLOOKUP(D461,FX!$A$7:$A$100,FX!$C$7:$C$100,1))</f>
        <v/>
      </c>
      <c r="I461" s="2" t="str">
        <f t="shared" si="105"/>
        <v/>
      </c>
      <c r="J461" s="2" t="str">
        <f t="shared" si="106"/>
        <v/>
      </c>
      <c r="K461" s="2" t="str">
        <f t="shared" si="107"/>
        <v/>
      </c>
      <c r="N461" s="3">
        <f t="shared" si="108"/>
        <v>0</v>
      </c>
      <c r="O461" s="2">
        <f t="shared" si="109"/>
        <v>0</v>
      </c>
      <c r="Q461" s="2"/>
      <c r="S461" s="2" t="str">
        <f t="shared" si="110"/>
        <v/>
      </c>
      <c r="T461" s="2" t="str">
        <f t="shared" si="111"/>
        <v/>
      </c>
      <c r="U461" s="3"/>
      <c r="V461" s="3"/>
      <c r="Y461" s="2" t="str">
        <f>IF(T461="","",T461*(1-IF(U461="",Settings!$B$7,U461))*(1-IF(V461="",Settings!$B$6,V461)))</f>
        <v/>
      </c>
      <c r="Z461" s="3"/>
      <c r="AA461" s="3"/>
      <c r="AC461" s="2" t="str">
        <f>IF(Y461="","",Y461*IF(Z461="",Settings!$B$4,Z461) + Y461*IF(AA461="",Settings!$B$5,AA461) + R461*IF(AB461="",Settings!$B$6,AB461))</f>
        <v/>
      </c>
      <c r="AD461" s="2" t="str">
        <f t="shared" si="112"/>
        <v/>
      </c>
      <c r="AE461" s="2" t="str">
        <f t="shared" si="113"/>
        <v/>
      </c>
      <c r="AF461" s="3" t="e">
        <f t="shared" si="114"/>
        <v>#VALUE!</v>
      </c>
      <c r="AG461" t="e">
        <f t="shared" si="115"/>
        <v>#VALUE!</v>
      </c>
      <c r="AI461" s="2"/>
      <c r="AJ461" t="str">
        <f t="shared" si="116"/>
        <v/>
      </c>
      <c r="AK461" t="e">
        <f t="shared" si="117"/>
        <v>#VALUE!</v>
      </c>
      <c r="AL461" s="3"/>
      <c r="AM461" t="str">
        <f t="shared" si="118"/>
        <v/>
      </c>
      <c r="AN461" s="2" t="str">
        <f t="shared" si="119"/>
        <v/>
      </c>
      <c r="AO461" t="e">
        <f>IF(AF461="","",IF(AF461&lt;Settings!$B$8,"ROMI below target",IF(AND(Settings!$B$16&lt;&gt;"",AE461&gt;Settings!$B$16),"CAC above allowable",IF(AND(Settings!$B$10&lt;&gt;"",AG461&lt;Settings!$B$10),"Low MER","OK"))))</f>
        <v>#VALUE!</v>
      </c>
    </row>
    <row r="462" spans="5:41" x14ac:dyDescent="0.3">
      <c r="E462" s="2"/>
      <c r="F462" s="2"/>
      <c r="G462" s="2"/>
      <c r="H462" t="str">
        <f>IF(D462="","",XLOOKUP(D462,FX!$A$7:$A$100,FX!$C$7:$C$100,1))</f>
        <v/>
      </c>
      <c r="I462" s="2" t="str">
        <f t="shared" si="105"/>
        <v/>
      </c>
      <c r="J462" s="2" t="str">
        <f t="shared" si="106"/>
        <v/>
      </c>
      <c r="K462" s="2" t="str">
        <f t="shared" si="107"/>
        <v/>
      </c>
      <c r="N462" s="3">
        <f t="shared" si="108"/>
        <v>0</v>
      </c>
      <c r="O462" s="2">
        <f t="shared" si="109"/>
        <v>0</v>
      </c>
      <c r="Q462" s="2"/>
      <c r="S462" s="2" t="str">
        <f t="shared" si="110"/>
        <v/>
      </c>
      <c r="T462" s="2" t="str">
        <f t="shared" si="111"/>
        <v/>
      </c>
      <c r="U462" s="3"/>
      <c r="V462" s="3"/>
      <c r="Y462" s="2" t="str">
        <f>IF(T462="","",T462*(1-IF(U462="",Settings!$B$7,U462))*(1-IF(V462="",Settings!$B$6,V462)))</f>
        <v/>
      </c>
      <c r="Z462" s="3"/>
      <c r="AA462" s="3"/>
      <c r="AC462" s="2" t="str">
        <f>IF(Y462="","",Y462*IF(Z462="",Settings!$B$4,Z462) + Y462*IF(AA462="",Settings!$B$5,AA462) + R462*IF(AB462="",Settings!$B$6,AB462))</f>
        <v/>
      </c>
      <c r="AD462" s="2" t="str">
        <f t="shared" si="112"/>
        <v/>
      </c>
      <c r="AE462" s="2" t="str">
        <f t="shared" si="113"/>
        <v/>
      </c>
      <c r="AF462" s="3" t="e">
        <f t="shared" si="114"/>
        <v>#VALUE!</v>
      </c>
      <c r="AG462" t="e">
        <f t="shared" si="115"/>
        <v>#VALUE!</v>
      </c>
      <c r="AI462" s="2"/>
      <c r="AJ462" t="str">
        <f t="shared" si="116"/>
        <v/>
      </c>
      <c r="AK462" t="e">
        <f t="shared" si="117"/>
        <v>#VALUE!</v>
      </c>
      <c r="AL462" s="3"/>
      <c r="AM462" t="str">
        <f t="shared" si="118"/>
        <v/>
      </c>
      <c r="AN462" s="2" t="str">
        <f t="shared" si="119"/>
        <v/>
      </c>
      <c r="AO462" t="e">
        <f>IF(AF462="","",IF(AF462&lt;Settings!$B$8,"ROMI below target",IF(AND(Settings!$B$16&lt;&gt;"",AE462&gt;Settings!$B$16),"CAC above allowable",IF(AND(Settings!$B$10&lt;&gt;"",AG462&lt;Settings!$B$10),"Low MER","OK"))))</f>
        <v>#VALUE!</v>
      </c>
    </row>
    <row r="463" spans="5:41" x14ac:dyDescent="0.3">
      <c r="E463" s="2"/>
      <c r="F463" s="2"/>
      <c r="G463" s="2"/>
      <c r="H463" t="str">
        <f>IF(D463="","",XLOOKUP(D463,FX!$A$7:$A$100,FX!$C$7:$C$100,1))</f>
        <v/>
      </c>
      <c r="I463" s="2" t="str">
        <f t="shared" si="105"/>
        <v/>
      </c>
      <c r="J463" s="2" t="str">
        <f t="shared" si="106"/>
        <v/>
      </c>
      <c r="K463" s="2" t="str">
        <f t="shared" si="107"/>
        <v/>
      </c>
      <c r="N463" s="3">
        <f t="shared" si="108"/>
        <v>0</v>
      </c>
      <c r="O463" s="2">
        <f t="shared" si="109"/>
        <v>0</v>
      </c>
      <c r="Q463" s="2"/>
      <c r="S463" s="2" t="str">
        <f t="shared" si="110"/>
        <v/>
      </c>
      <c r="T463" s="2" t="str">
        <f t="shared" si="111"/>
        <v/>
      </c>
      <c r="U463" s="3"/>
      <c r="V463" s="3"/>
      <c r="Y463" s="2" t="str">
        <f>IF(T463="","",T463*(1-IF(U463="",Settings!$B$7,U463))*(1-IF(V463="",Settings!$B$6,V463)))</f>
        <v/>
      </c>
      <c r="Z463" s="3"/>
      <c r="AA463" s="3"/>
      <c r="AC463" s="2" t="str">
        <f>IF(Y463="","",Y463*IF(Z463="",Settings!$B$4,Z463) + Y463*IF(AA463="",Settings!$B$5,AA463) + R463*IF(AB463="",Settings!$B$6,AB463))</f>
        <v/>
      </c>
      <c r="AD463" s="2" t="str">
        <f t="shared" si="112"/>
        <v/>
      </c>
      <c r="AE463" s="2" t="str">
        <f t="shared" si="113"/>
        <v/>
      </c>
      <c r="AF463" s="3" t="e">
        <f t="shared" si="114"/>
        <v>#VALUE!</v>
      </c>
      <c r="AG463" t="e">
        <f t="shared" si="115"/>
        <v>#VALUE!</v>
      </c>
      <c r="AI463" s="2"/>
      <c r="AJ463" t="str">
        <f t="shared" si="116"/>
        <v/>
      </c>
      <c r="AK463" t="e">
        <f t="shared" si="117"/>
        <v>#VALUE!</v>
      </c>
      <c r="AL463" s="3"/>
      <c r="AM463" t="str">
        <f t="shared" si="118"/>
        <v/>
      </c>
      <c r="AN463" s="2" t="str">
        <f t="shared" si="119"/>
        <v/>
      </c>
      <c r="AO463" t="e">
        <f>IF(AF463="","",IF(AF463&lt;Settings!$B$8,"ROMI below target",IF(AND(Settings!$B$16&lt;&gt;"",AE463&gt;Settings!$B$16),"CAC above allowable",IF(AND(Settings!$B$10&lt;&gt;"",AG463&lt;Settings!$B$10),"Low MER","OK"))))</f>
        <v>#VALUE!</v>
      </c>
    </row>
    <row r="464" spans="5:41" x14ac:dyDescent="0.3">
      <c r="E464" s="2"/>
      <c r="F464" s="2"/>
      <c r="G464" s="2"/>
      <c r="H464" t="str">
        <f>IF(D464="","",XLOOKUP(D464,FX!$A$7:$A$100,FX!$C$7:$C$100,1))</f>
        <v/>
      </c>
      <c r="I464" s="2" t="str">
        <f t="shared" si="105"/>
        <v/>
      </c>
      <c r="J464" s="2" t="str">
        <f t="shared" si="106"/>
        <v/>
      </c>
      <c r="K464" s="2" t="str">
        <f t="shared" si="107"/>
        <v/>
      </c>
      <c r="N464" s="3">
        <f t="shared" si="108"/>
        <v>0</v>
      </c>
      <c r="O464" s="2">
        <f t="shared" si="109"/>
        <v>0</v>
      </c>
      <c r="Q464" s="2"/>
      <c r="S464" s="2" t="str">
        <f t="shared" si="110"/>
        <v/>
      </c>
      <c r="T464" s="2" t="str">
        <f t="shared" si="111"/>
        <v/>
      </c>
      <c r="U464" s="3"/>
      <c r="V464" s="3"/>
      <c r="Y464" s="2" t="str">
        <f>IF(T464="","",T464*(1-IF(U464="",Settings!$B$7,U464))*(1-IF(V464="",Settings!$B$6,V464)))</f>
        <v/>
      </c>
      <c r="Z464" s="3"/>
      <c r="AA464" s="3"/>
      <c r="AC464" s="2" t="str">
        <f>IF(Y464="","",Y464*IF(Z464="",Settings!$B$4,Z464) + Y464*IF(AA464="",Settings!$B$5,AA464) + R464*IF(AB464="",Settings!$B$6,AB464))</f>
        <v/>
      </c>
      <c r="AD464" s="2" t="str">
        <f t="shared" si="112"/>
        <v/>
      </c>
      <c r="AE464" s="2" t="str">
        <f t="shared" si="113"/>
        <v/>
      </c>
      <c r="AF464" s="3" t="e">
        <f t="shared" si="114"/>
        <v>#VALUE!</v>
      </c>
      <c r="AG464" t="e">
        <f t="shared" si="115"/>
        <v>#VALUE!</v>
      </c>
      <c r="AI464" s="2"/>
      <c r="AJ464" t="str">
        <f t="shared" si="116"/>
        <v/>
      </c>
      <c r="AK464" t="e">
        <f t="shared" si="117"/>
        <v>#VALUE!</v>
      </c>
      <c r="AL464" s="3"/>
      <c r="AM464" t="str">
        <f t="shared" si="118"/>
        <v/>
      </c>
      <c r="AN464" s="2" t="str">
        <f t="shared" si="119"/>
        <v/>
      </c>
      <c r="AO464" t="e">
        <f>IF(AF464="","",IF(AF464&lt;Settings!$B$8,"ROMI below target",IF(AND(Settings!$B$16&lt;&gt;"",AE464&gt;Settings!$B$16),"CAC above allowable",IF(AND(Settings!$B$10&lt;&gt;"",AG464&lt;Settings!$B$10),"Low MER","OK"))))</f>
        <v>#VALUE!</v>
      </c>
    </row>
    <row r="465" spans="5:41" x14ac:dyDescent="0.3">
      <c r="E465" s="2"/>
      <c r="F465" s="2"/>
      <c r="G465" s="2"/>
      <c r="H465" t="str">
        <f>IF(D465="","",XLOOKUP(D465,FX!$A$7:$A$100,FX!$C$7:$C$100,1))</f>
        <v/>
      </c>
      <c r="I465" s="2" t="str">
        <f t="shared" si="105"/>
        <v/>
      </c>
      <c r="J465" s="2" t="str">
        <f t="shared" si="106"/>
        <v/>
      </c>
      <c r="K465" s="2" t="str">
        <f t="shared" si="107"/>
        <v/>
      </c>
      <c r="N465" s="3">
        <f t="shared" si="108"/>
        <v>0</v>
      </c>
      <c r="O465" s="2">
        <f t="shared" si="109"/>
        <v>0</v>
      </c>
      <c r="Q465" s="2"/>
      <c r="S465" s="2" t="str">
        <f t="shared" si="110"/>
        <v/>
      </c>
      <c r="T465" s="2" t="str">
        <f t="shared" si="111"/>
        <v/>
      </c>
      <c r="U465" s="3"/>
      <c r="V465" s="3"/>
      <c r="Y465" s="2" t="str">
        <f>IF(T465="","",T465*(1-IF(U465="",Settings!$B$7,U465))*(1-IF(V465="",Settings!$B$6,V465)))</f>
        <v/>
      </c>
      <c r="Z465" s="3"/>
      <c r="AA465" s="3"/>
      <c r="AC465" s="2" t="str">
        <f>IF(Y465="","",Y465*IF(Z465="",Settings!$B$4,Z465) + Y465*IF(AA465="",Settings!$B$5,AA465) + R465*IF(AB465="",Settings!$B$6,AB465))</f>
        <v/>
      </c>
      <c r="AD465" s="2" t="str">
        <f t="shared" si="112"/>
        <v/>
      </c>
      <c r="AE465" s="2" t="str">
        <f t="shared" si="113"/>
        <v/>
      </c>
      <c r="AF465" s="3" t="e">
        <f t="shared" si="114"/>
        <v>#VALUE!</v>
      </c>
      <c r="AG465" t="e">
        <f t="shared" si="115"/>
        <v>#VALUE!</v>
      </c>
      <c r="AI465" s="2"/>
      <c r="AJ465" t="str">
        <f t="shared" si="116"/>
        <v/>
      </c>
      <c r="AK465" t="e">
        <f t="shared" si="117"/>
        <v>#VALUE!</v>
      </c>
      <c r="AL465" s="3"/>
      <c r="AM465" t="str">
        <f t="shared" si="118"/>
        <v/>
      </c>
      <c r="AN465" s="2" t="str">
        <f t="shared" si="119"/>
        <v/>
      </c>
      <c r="AO465" t="e">
        <f>IF(AF465="","",IF(AF465&lt;Settings!$B$8,"ROMI below target",IF(AND(Settings!$B$16&lt;&gt;"",AE465&gt;Settings!$B$16),"CAC above allowable",IF(AND(Settings!$B$10&lt;&gt;"",AG465&lt;Settings!$B$10),"Low MER","OK"))))</f>
        <v>#VALUE!</v>
      </c>
    </row>
    <row r="466" spans="5:41" x14ac:dyDescent="0.3">
      <c r="E466" s="2"/>
      <c r="F466" s="2"/>
      <c r="G466" s="2"/>
      <c r="H466" t="str">
        <f>IF(D466="","",XLOOKUP(D466,FX!$A$7:$A$100,FX!$C$7:$C$100,1))</f>
        <v/>
      </c>
      <c r="I466" s="2" t="str">
        <f t="shared" si="105"/>
        <v/>
      </c>
      <c r="J466" s="2" t="str">
        <f t="shared" si="106"/>
        <v/>
      </c>
      <c r="K466" s="2" t="str">
        <f t="shared" si="107"/>
        <v/>
      </c>
      <c r="N466" s="3">
        <f t="shared" si="108"/>
        <v>0</v>
      </c>
      <c r="O466" s="2">
        <f t="shared" si="109"/>
        <v>0</v>
      </c>
      <c r="Q466" s="2"/>
      <c r="S466" s="2" t="str">
        <f t="shared" si="110"/>
        <v/>
      </c>
      <c r="T466" s="2" t="str">
        <f t="shared" si="111"/>
        <v/>
      </c>
      <c r="U466" s="3"/>
      <c r="V466" s="3"/>
      <c r="Y466" s="2" t="str">
        <f>IF(T466="","",T466*(1-IF(U466="",Settings!$B$7,U466))*(1-IF(V466="",Settings!$B$6,V466)))</f>
        <v/>
      </c>
      <c r="Z466" s="3"/>
      <c r="AA466" s="3"/>
      <c r="AC466" s="2" t="str">
        <f>IF(Y466="","",Y466*IF(Z466="",Settings!$B$4,Z466) + Y466*IF(AA466="",Settings!$B$5,AA466) + R466*IF(AB466="",Settings!$B$6,AB466))</f>
        <v/>
      </c>
      <c r="AD466" s="2" t="str">
        <f t="shared" si="112"/>
        <v/>
      </c>
      <c r="AE466" s="2" t="str">
        <f t="shared" si="113"/>
        <v/>
      </c>
      <c r="AF466" s="3" t="e">
        <f t="shared" si="114"/>
        <v>#VALUE!</v>
      </c>
      <c r="AG466" t="e">
        <f t="shared" si="115"/>
        <v>#VALUE!</v>
      </c>
      <c r="AI466" s="2"/>
      <c r="AJ466" t="str">
        <f t="shared" si="116"/>
        <v/>
      </c>
      <c r="AK466" t="e">
        <f t="shared" si="117"/>
        <v>#VALUE!</v>
      </c>
      <c r="AL466" s="3"/>
      <c r="AM466" t="str">
        <f t="shared" si="118"/>
        <v/>
      </c>
      <c r="AN466" s="2" t="str">
        <f t="shared" si="119"/>
        <v/>
      </c>
      <c r="AO466" t="e">
        <f>IF(AF466="","",IF(AF466&lt;Settings!$B$8,"ROMI below target",IF(AND(Settings!$B$16&lt;&gt;"",AE466&gt;Settings!$B$16),"CAC above allowable",IF(AND(Settings!$B$10&lt;&gt;"",AG466&lt;Settings!$B$10),"Low MER","OK"))))</f>
        <v>#VALUE!</v>
      </c>
    </row>
    <row r="467" spans="5:41" x14ac:dyDescent="0.3">
      <c r="E467" s="2"/>
      <c r="F467" s="2"/>
      <c r="G467" s="2"/>
      <c r="H467" t="str">
        <f>IF(D467="","",XLOOKUP(D467,FX!$A$7:$A$100,FX!$C$7:$C$100,1))</f>
        <v/>
      </c>
      <c r="I467" s="2" t="str">
        <f t="shared" si="105"/>
        <v/>
      </c>
      <c r="J467" s="2" t="str">
        <f t="shared" si="106"/>
        <v/>
      </c>
      <c r="K467" s="2" t="str">
        <f t="shared" si="107"/>
        <v/>
      </c>
      <c r="N467" s="3">
        <f t="shared" si="108"/>
        <v>0</v>
      </c>
      <c r="O467" s="2">
        <f t="shared" si="109"/>
        <v>0</v>
      </c>
      <c r="Q467" s="2"/>
      <c r="S467" s="2" t="str">
        <f t="shared" si="110"/>
        <v/>
      </c>
      <c r="T467" s="2" t="str">
        <f t="shared" si="111"/>
        <v/>
      </c>
      <c r="U467" s="3"/>
      <c r="V467" s="3"/>
      <c r="Y467" s="2" t="str">
        <f>IF(T467="","",T467*(1-IF(U467="",Settings!$B$7,U467))*(1-IF(V467="",Settings!$B$6,V467)))</f>
        <v/>
      </c>
      <c r="Z467" s="3"/>
      <c r="AA467" s="3"/>
      <c r="AC467" s="2" t="str">
        <f>IF(Y467="","",Y467*IF(Z467="",Settings!$B$4,Z467) + Y467*IF(AA467="",Settings!$B$5,AA467) + R467*IF(AB467="",Settings!$B$6,AB467))</f>
        <v/>
      </c>
      <c r="AD467" s="2" t="str">
        <f t="shared" si="112"/>
        <v/>
      </c>
      <c r="AE467" s="2" t="str">
        <f t="shared" si="113"/>
        <v/>
      </c>
      <c r="AF467" s="3" t="e">
        <f t="shared" si="114"/>
        <v>#VALUE!</v>
      </c>
      <c r="AG467" t="e">
        <f t="shared" si="115"/>
        <v>#VALUE!</v>
      </c>
      <c r="AI467" s="2"/>
      <c r="AJ467" t="str">
        <f t="shared" si="116"/>
        <v/>
      </c>
      <c r="AK467" t="e">
        <f t="shared" si="117"/>
        <v>#VALUE!</v>
      </c>
      <c r="AL467" s="3"/>
      <c r="AM467" t="str">
        <f t="shared" si="118"/>
        <v/>
      </c>
      <c r="AN467" s="2" t="str">
        <f t="shared" si="119"/>
        <v/>
      </c>
      <c r="AO467" t="e">
        <f>IF(AF467="","",IF(AF467&lt;Settings!$B$8,"ROMI below target",IF(AND(Settings!$B$16&lt;&gt;"",AE467&gt;Settings!$B$16),"CAC above allowable",IF(AND(Settings!$B$10&lt;&gt;"",AG467&lt;Settings!$B$10),"Low MER","OK"))))</f>
        <v>#VALUE!</v>
      </c>
    </row>
    <row r="468" spans="5:41" x14ac:dyDescent="0.3">
      <c r="E468" s="2"/>
      <c r="F468" s="2"/>
      <c r="G468" s="2"/>
      <c r="H468" t="str">
        <f>IF(D468="","",XLOOKUP(D468,FX!$A$7:$A$100,FX!$C$7:$C$100,1))</f>
        <v/>
      </c>
      <c r="I468" s="2" t="str">
        <f t="shared" si="105"/>
        <v/>
      </c>
      <c r="J468" s="2" t="str">
        <f t="shared" si="106"/>
        <v/>
      </c>
      <c r="K468" s="2" t="str">
        <f t="shared" si="107"/>
        <v/>
      </c>
      <c r="N468" s="3">
        <f t="shared" si="108"/>
        <v>0</v>
      </c>
      <c r="O468" s="2">
        <f t="shared" si="109"/>
        <v>0</v>
      </c>
      <c r="Q468" s="2"/>
      <c r="S468" s="2" t="str">
        <f t="shared" si="110"/>
        <v/>
      </c>
      <c r="T468" s="2" t="str">
        <f t="shared" si="111"/>
        <v/>
      </c>
      <c r="U468" s="3"/>
      <c r="V468" s="3"/>
      <c r="Y468" s="2" t="str">
        <f>IF(T468="","",T468*(1-IF(U468="",Settings!$B$7,U468))*(1-IF(V468="",Settings!$B$6,V468)))</f>
        <v/>
      </c>
      <c r="Z468" s="3"/>
      <c r="AA468" s="3"/>
      <c r="AC468" s="2" t="str">
        <f>IF(Y468="","",Y468*IF(Z468="",Settings!$B$4,Z468) + Y468*IF(AA468="",Settings!$B$5,AA468) + R468*IF(AB468="",Settings!$B$6,AB468))</f>
        <v/>
      </c>
      <c r="AD468" s="2" t="str">
        <f t="shared" si="112"/>
        <v/>
      </c>
      <c r="AE468" s="2" t="str">
        <f t="shared" si="113"/>
        <v/>
      </c>
      <c r="AF468" s="3" t="e">
        <f t="shared" si="114"/>
        <v>#VALUE!</v>
      </c>
      <c r="AG468" t="e">
        <f t="shared" si="115"/>
        <v>#VALUE!</v>
      </c>
      <c r="AI468" s="2"/>
      <c r="AJ468" t="str">
        <f t="shared" si="116"/>
        <v/>
      </c>
      <c r="AK468" t="e">
        <f t="shared" si="117"/>
        <v>#VALUE!</v>
      </c>
      <c r="AL468" s="3"/>
      <c r="AM468" t="str">
        <f t="shared" si="118"/>
        <v/>
      </c>
      <c r="AN468" s="2" t="str">
        <f t="shared" si="119"/>
        <v/>
      </c>
      <c r="AO468" t="e">
        <f>IF(AF468="","",IF(AF468&lt;Settings!$B$8,"ROMI below target",IF(AND(Settings!$B$16&lt;&gt;"",AE468&gt;Settings!$B$16),"CAC above allowable",IF(AND(Settings!$B$10&lt;&gt;"",AG468&lt;Settings!$B$10),"Low MER","OK"))))</f>
        <v>#VALUE!</v>
      </c>
    </row>
    <row r="469" spans="5:41" x14ac:dyDescent="0.3">
      <c r="E469" s="2"/>
      <c r="F469" s="2"/>
      <c r="G469" s="2"/>
      <c r="H469" t="str">
        <f>IF(D469="","",XLOOKUP(D469,FX!$A$7:$A$100,FX!$C$7:$C$100,1))</f>
        <v/>
      </c>
      <c r="I469" s="2" t="str">
        <f t="shared" si="105"/>
        <v/>
      </c>
      <c r="J469" s="2" t="str">
        <f t="shared" si="106"/>
        <v/>
      </c>
      <c r="K469" s="2" t="str">
        <f t="shared" si="107"/>
        <v/>
      </c>
      <c r="N469" s="3">
        <f t="shared" si="108"/>
        <v>0</v>
      </c>
      <c r="O469" s="2">
        <f t="shared" si="109"/>
        <v>0</v>
      </c>
      <c r="Q469" s="2"/>
      <c r="S469" s="2" t="str">
        <f t="shared" si="110"/>
        <v/>
      </c>
      <c r="T469" s="2" t="str">
        <f t="shared" si="111"/>
        <v/>
      </c>
      <c r="U469" s="3"/>
      <c r="V469" s="3"/>
      <c r="Y469" s="2" t="str">
        <f>IF(T469="","",T469*(1-IF(U469="",Settings!$B$7,U469))*(1-IF(V469="",Settings!$B$6,V469)))</f>
        <v/>
      </c>
      <c r="Z469" s="3"/>
      <c r="AA469" s="3"/>
      <c r="AC469" s="2" t="str">
        <f>IF(Y469="","",Y469*IF(Z469="",Settings!$B$4,Z469) + Y469*IF(AA469="",Settings!$B$5,AA469) + R469*IF(AB469="",Settings!$B$6,AB469))</f>
        <v/>
      </c>
      <c r="AD469" s="2" t="str">
        <f t="shared" si="112"/>
        <v/>
      </c>
      <c r="AE469" s="2" t="str">
        <f t="shared" si="113"/>
        <v/>
      </c>
      <c r="AF469" s="3" t="e">
        <f t="shared" si="114"/>
        <v>#VALUE!</v>
      </c>
      <c r="AG469" t="e">
        <f t="shared" si="115"/>
        <v>#VALUE!</v>
      </c>
      <c r="AI469" s="2"/>
      <c r="AJ469" t="str">
        <f t="shared" si="116"/>
        <v/>
      </c>
      <c r="AK469" t="e">
        <f t="shared" si="117"/>
        <v>#VALUE!</v>
      </c>
      <c r="AL469" s="3"/>
      <c r="AM469" t="str">
        <f t="shared" si="118"/>
        <v/>
      </c>
      <c r="AN469" s="2" t="str">
        <f t="shared" si="119"/>
        <v/>
      </c>
      <c r="AO469" t="e">
        <f>IF(AF469="","",IF(AF469&lt;Settings!$B$8,"ROMI below target",IF(AND(Settings!$B$16&lt;&gt;"",AE469&gt;Settings!$B$16),"CAC above allowable",IF(AND(Settings!$B$10&lt;&gt;"",AG469&lt;Settings!$B$10),"Low MER","OK"))))</f>
        <v>#VALUE!</v>
      </c>
    </row>
    <row r="470" spans="5:41" x14ac:dyDescent="0.3">
      <c r="E470" s="2"/>
      <c r="F470" s="2"/>
      <c r="G470" s="2"/>
      <c r="H470" t="str">
        <f>IF(D470="","",XLOOKUP(D470,FX!$A$7:$A$100,FX!$C$7:$C$100,1))</f>
        <v/>
      </c>
      <c r="I470" s="2" t="str">
        <f t="shared" si="105"/>
        <v/>
      </c>
      <c r="J470" s="2" t="str">
        <f t="shared" si="106"/>
        <v/>
      </c>
      <c r="K470" s="2" t="str">
        <f t="shared" si="107"/>
        <v/>
      </c>
      <c r="N470" s="3">
        <f t="shared" si="108"/>
        <v>0</v>
      </c>
      <c r="O470" s="2">
        <f t="shared" si="109"/>
        <v>0</v>
      </c>
      <c r="Q470" s="2"/>
      <c r="S470" s="2" t="str">
        <f t="shared" si="110"/>
        <v/>
      </c>
      <c r="T470" s="2" t="str">
        <f t="shared" si="111"/>
        <v/>
      </c>
      <c r="U470" s="3"/>
      <c r="V470" s="3"/>
      <c r="Y470" s="2" t="str">
        <f>IF(T470="","",T470*(1-IF(U470="",Settings!$B$7,U470))*(1-IF(V470="",Settings!$B$6,V470)))</f>
        <v/>
      </c>
      <c r="Z470" s="3"/>
      <c r="AA470" s="3"/>
      <c r="AC470" s="2" t="str">
        <f>IF(Y470="","",Y470*IF(Z470="",Settings!$B$4,Z470) + Y470*IF(AA470="",Settings!$B$5,AA470) + R470*IF(AB470="",Settings!$B$6,AB470))</f>
        <v/>
      </c>
      <c r="AD470" s="2" t="str">
        <f t="shared" si="112"/>
        <v/>
      </c>
      <c r="AE470" s="2" t="str">
        <f t="shared" si="113"/>
        <v/>
      </c>
      <c r="AF470" s="3" t="e">
        <f t="shared" si="114"/>
        <v>#VALUE!</v>
      </c>
      <c r="AG470" t="e">
        <f t="shared" si="115"/>
        <v>#VALUE!</v>
      </c>
      <c r="AI470" s="2"/>
      <c r="AJ470" t="str">
        <f t="shared" si="116"/>
        <v/>
      </c>
      <c r="AK470" t="e">
        <f t="shared" si="117"/>
        <v>#VALUE!</v>
      </c>
      <c r="AL470" s="3"/>
      <c r="AM470" t="str">
        <f t="shared" si="118"/>
        <v/>
      </c>
      <c r="AN470" s="2" t="str">
        <f t="shared" si="119"/>
        <v/>
      </c>
      <c r="AO470" t="e">
        <f>IF(AF470="","",IF(AF470&lt;Settings!$B$8,"ROMI below target",IF(AND(Settings!$B$16&lt;&gt;"",AE470&gt;Settings!$B$16),"CAC above allowable",IF(AND(Settings!$B$10&lt;&gt;"",AG470&lt;Settings!$B$10),"Low MER","OK"))))</f>
        <v>#VALUE!</v>
      </c>
    </row>
    <row r="471" spans="5:41" x14ac:dyDescent="0.3">
      <c r="E471" s="2"/>
      <c r="F471" s="2"/>
      <c r="G471" s="2"/>
      <c r="H471" t="str">
        <f>IF(D471="","",XLOOKUP(D471,FX!$A$7:$A$100,FX!$C$7:$C$100,1))</f>
        <v/>
      </c>
      <c r="I471" s="2" t="str">
        <f t="shared" si="105"/>
        <v/>
      </c>
      <c r="J471" s="2" t="str">
        <f t="shared" si="106"/>
        <v/>
      </c>
      <c r="K471" s="2" t="str">
        <f t="shared" si="107"/>
        <v/>
      </c>
      <c r="N471" s="3">
        <f t="shared" si="108"/>
        <v>0</v>
      </c>
      <c r="O471" s="2">
        <f t="shared" si="109"/>
        <v>0</v>
      </c>
      <c r="Q471" s="2"/>
      <c r="S471" s="2" t="str">
        <f t="shared" si="110"/>
        <v/>
      </c>
      <c r="T471" s="2" t="str">
        <f t="shared" si="111"/>
        <v/>
      </c>
      <c r="U471" s="3"/>
      <c r="V471" s="3"/>
      <c r="Y471" s="2" t="str">
        <f>IF(T471="","",T471*(1-IF(U471="",Settings!$B$7,U471))*(1-IF(V471="",Settings!$B$6,V471)))</f>
        <v/>
      </c>
      <c r="Z471" s="3"/>
      <c r="AA471" s="3"/>
      <c r="AC471" s="2" t="str">
        <f>IF(Y471="","",Y471*IF(Z471="",Settings!$B$4,Z471) + Y471*IF(AA471="",Settings!$B$5,AA471) + R471*IF(AB471="",Settings!$B$6,AB471))</f>
        <v/>
      </c>
      <c r="AD471" s="2" t="str">
        <f t="shared" si="112"/>
        <v/>
      </c>
      <c r="AE471" s="2" t="str">
        <f t="shared" si="113"/>
        <v/>
      </c>
      <c r="AF471" s="3" t="e">
        <f t="shared" si="114"/>
        <v>#VALUE!</v>
      </c>
      <c r="AG471" t="e">
        <f t="shared" si="115"/>
        <v>#VALUE!</v>
      </c>
      <c r="AI471" s="2"/>
      <c r="AJ471" t="str">
        <f t="shared" si="116"/>
        <v/>
      </c>
      <c r="AK471" t="e">
        <f t="shared" si="117"/>
        <v>#VALUE!</v>
      </c>
      <c r="AL471" s="3"/>
      <c r="AM471" t="str">
        <f t="shared" si="118"/>
        <v/>
      </c>
      <c r="AN471" s="2" t="str">
        <f t="shared" si="119"/>
        <v/>
      </c>
      <c r="AO471" t="e">
        <f>IF(AF471="","",IF(AF471&lt;Settings!$B$8,"ROMI below target",IF(AND(Settings!$B$16&lt;&gt;"",AE471&gt;Settings!$B$16),"CAC above allowable",IF(AND(Settings!$B$10&lt;&gt;"",AG471&lt;Settings!$B$10),"Low MER","OK"))))</f>
        <v>#VALUE!</v>
      </c>
    </row>
    <row r="472" spans="5:41" x14ac:dyDescent="0.3">
      <c r="E472" s="2"/>
      <c r="F472" s="2"/>
      <c r="G472" s="2"/>
      <c r="H472" t="str">
        <f>IF(D472="","",XLOOKUP(D472,FX!$A$7:$A$100,FX!$C$7:$C$100,1))</f>
        <v/>
      </c>
      <c r="I472" s="2" t="str">
        <f t="shared" si="105"/>
        <v/>
      </c>
      <c r="J472" s="2" t="str">
        <f t="shared" si="106"/>
        <v/>
      </c>
      <c r="K472" s="2" t="str">
        <f t="shared" si="107"/>
        <v/>
      </c>
      <c r="N472" s="3">
        <f t="shared" si="108"/>
        <v>0</v>
      </c>
      <c r="O472" s="2">
        <f t="shared" si="109"/>
        <v>0</v>
      </c>
      <c r="Q472" s="2"/>
      <c r="S472" s="2" t="str">
        <f t="shared" si="110"/>
        <v/>
      </c>
      <c r="T472" s="2" t="str">
        <f t="shared" si="111"/>
        <v/>
      </c>
      <c r="U472" s="3"/>
      <c r="V472" s="3"/>
      <c r="Y472" s="2" t="str">
        <f>IF(T472="","",T472*(1-IF(U472="",Settings!$B$7,U472))*(1-IF(V472="",Settings!$B$6,V472)))</f>
        <v/>
      </c>
      <c r="Z472" s="3"/>
      <c r="AA472" s="3"/>
      <c r="AC472" s="2" t="str">
        <f>IF(Y472="","",Y472*IF(Z472="",Settings!$B$4,Z472) + Y472*IF(AA472="",Settings!$B$5,AA472) + R472*IF(AB472="",Settings!$B$6,AB472))</f>
        <v/>
      </c>
      <c r="AD472" s="2" t="str">
        <f t="shared" si="112"/>
        <v/>
      </c>
      <c r="AE472" s="2" t="str">
        <f t="shared" si="113"/>
        <v/>
      </c>
      <c r="AF472" s="3" t="e">
        <f t="shared" si="114"/>
        <v>#VALUE!</v>
      </c>
      <c r="AG472" t="e">
        <f t="shared" si="115"/>
        <v>#VALUE!</v>
      </c>
      <c r="AI472" s="2"/>
      <c r="AJ472" t="str">
        <f t="shared" si="116"/>
        <v/>
      </c>
      <c r="AK472" t="e">
        <f t="shared" si="117"/>
        <v>#VALUE!</v>
      </c>
      <c r="AL472" s="3"/>
      <c r="AM472" t="str">
        <f t="shared" si="118"/>
        <v/>
      </c>
      <c r="AN472" s="2" t="str">
        <f t="shared" si="119"/>
        <v/>
      </c>
      <c r="AO472" t="e">
        <f>IF(AF472="","",IF(AF472&lt;Settings!$B$8,"ROMI below target",IF(AND(Settings!$B$16&lt;&gt;"",AE472&gt;Settings!$B$16),"CAC above allowable",IF(AND(Settings!$B$10&lt;&gt;"",AG472&lt;Settings!$B$10),"Low MER","OK"))))</f>
        <v>#VALUE!</v>
      </c>
    </row>
    <row r="473" spans="5:41" x14ac:dyDescent="0.3">
      <c r="E473" s="2"/>
      <c r="F473" s="2"/>
      <c r="G473" s="2"/>
      <c r="H473" t="str">
        <f>IF(D473="","",XLOOKUP(D473,FX!$A$7:$A$100,FX!$C$7:$C$100,1))</f>
        <v/>
      </c>
      <c r="I473" s="2" t="str">
        <f t="shared" si="105"/>
        <v/>
      </c>
      <c r="J473" s="2" t="str">
        <f t="shared" si="106"/>
        <v/>
      </c>
      <c r="K473" s="2" t="str">
        <f t="shared" si="107"/>
        <v/>
      </c>
      <c r="N473" s="3">
        <f t="shared" si="108"/>
        <v>0</v>
      </c>
      <c r="O473" s="2">
        <f t="shared" si="109"/>
        <v>0</v>
      </c>
      <c r="Q473" s="2"/>
      <c r="S473" s="2" t="str">
        <f t="shared" si="110"/>
        <v/>
      </c>
      <c r="T473" s="2" t="str">
        <f t="shared" si="111"/>
        <v/>
      </c>
      <c r="U473" s="3"/>
      <c r="V473" s="3"/>
      <c r="Y473" s="2" t="str">
        <f>IF(T473="","",T473*(1-IF(U473="",Settings!$B$7,U473))*(1-IF(V473="",Settings!$B$6,V473)))</f>
        <v/>
      </c>
      <c r="Z473" s="3"/>
      <c r="AA473" s="3"/>
      <c r="AC473" s="2" t="str">
        <f>IF(Y473="","",Y473*IF(Z473="",Settings!$B$4,Z473) + Y473*IF(AA473="",Settings!$B$5,AA473) + R473*IF(AB473="",Settings!$B$6,AB473))</f>
        <v/>
      </c>
      <c r="AD473" s="2" t="str">
        <f t="shared" si="112"/>
        <v/>
      </c>
      <c r="AE473" s="2" t="str">
        <f t="shared" si="113"/>
        <v/>
      </c>
      <c r="AF473" s="3" t="e">
        <f t="shared" si="114"/>
        <v>#VALUE!</v>
      </c>
      <c r="AG473" t="e">
        <f t="shared" si="115"/>
        <v>#VALUE!</v>
      </c>
      <c r="AI473" s="2"/>
      <c r="AJ473" t="str">
        <f t="shared" si="116"/>
        <v/>
      </c>
      <c r="AK473" t="e">
        <f t="shared" si="117"/>
        <v>#VALUE!</v>
      </c>
      <c r="AL473" s="3"/>
      <c r="AM473" t="str">
        <f t="shared" si="118"/>
        <v/>
      </c>
      <c r="AN473" s="2" t="str">
        <f t="shared" si="119"/>
        <v/>
      </c>
      <c r="AO473" t="e">
        <f>IF(AF473="","",IF(AF473&lt;Settings!$B$8,"ROMI below target",IF(AND(Settings!$B$16&lt;&gt;"",AE473&gt;Settings!$B$16),"CAC above allowable",IF(AND(Settings!$B$10&lt;&gt;"",AG473&lt;Settings!$B$10),"Low MER","OK"))))</f>
        <v>#VALUE!</v>
      </c>
    </row>
    <row r="474" spans="5:41" x14ac:dyDescent="0.3">
      <c r="E474" s="2"/>
      <c r="F474" s="2"/>
      <c r="G474" s="2"/>
      <c r="H474" t="str">
        <f>IF(D474="","",XLOOKUP(D474,FX!$A$7:$A$100,FX!$C$7:$C$100,1))</f>
        <v/>
      </c>
      <c r="I474" s="2" t="str">
        <f t="shared" si="105"/>
        <v/>
      </c>
      <c r="J474" s="2" t="str">
        <f t="shared" si="106"/>
        <v/>
      </c>
      <c r="K474" s="2" t="str">
        <f t="shared" si="107"/>
        <v/>
      </c>
      <c r="N474" s="3">
        <f t="shared" si="108"/>
        <v>0</v>
      </c>
      <c r="O474" s="2">
        <f t="shared" si="109"/>
        <v>0</v>
      </c>
      <c r="Q474" s="2"/>
      <c r="S474" s="2" t="str">
        <f t="shared" si="110"/>
        <v/>
      </c>
      <c r="T474" s="2" t="str">
        <f t="shared" si="111"/>
        <v/>
      </c>
      <c r="U474" s="3"/>
      <c r="V474" s="3"/>
      <c r="Y474" s="2" t="str">
        <f>IF(T474="","",T474*(1-IF(U474="",Settings!$B$7,U474))*(1-IF(V474="",Settings!$B$6,V474)))</f>
        <v/>
      </c>
      <c r="Z474" s="3"/>
      <c r="AA474" s="3"/>
      <c r="AC474" s="2" t="str">
        <f>IF(Y474="","",Y474*IF(Z474="",Settings!$B$4,Z474) + Y474*IF(AA474="",Settings!$B$5,AA474) + R474*IF(AB474="",Settings!$B$6,AB474))</f>
        <v/>
      </c>
      <c r="AD474" s="2" t="str">
        <f t="shared" si="112"/>
        <v/>
      </c>
      <c r="AE474" s="2" t="str">
        <f t="shared" si="113"/>
        <v/>
      </c>
      <c r="AF474" s="3" t="e">
        <f t="shared" si="114"/>
        <v>#VALUE!</v>
      </c>
      <c r="AG474" t="e">
        <f t="shared" si="115"/>
        <v>#VALUE!</v>
      </c>
      <c r="AI474" s="2"/>
      <c r="AJ474" t="str">
        <f t="shared" si="116"/>
        <v/>
      </c>
      <c r="AK474" t="e">
        <f t="shared" si="117"/>
        <v>#VALUE!</v>
      </c>
      <c r="AL474" s="3"/>
      <c r="AM474" t="str">
        <f t="shared" si="118"/>
        <v/>
      </c>
      <c r="AN474" s="2" t="str">
        <f t="shared" si="119"/>
        <v/>
      </c>
      <c r="AO474" t="e">
        <f>IF(AF474="","",IF(AF474&lt;Settings!$B$8,"ROMI below target",IF(AND(Settings!$B$16&lt;&gt;"",AE474&gt;Settings!$B$16),"CAC above allowable",IF(AND(Settings!$B$10&lt;&gt;"",AG474&lt;Settings!$B$10),"Low MER","OK"))))</f>
        <v>#VALUE!</v>
      </c>
    </row>
    <row r="475" spans="5:41" x14ac:dyDescent="0.3">
      <c r="E475" s="2"/>
      <c r="F475" s="2"/>
      <c r="G475" s="2"/>
      <c r="H475" t="str">
        <f>IF(D475="","",XLOOKUP(D475,FX!$A$7:$A$100,FX!$C$7:$C$100,1))</f>
        <v/>
      </c>
      <c r="I475" s="2" t="str">
        <f t="shared" si="105"/>
        <v/>
      </c>
      <c r="J475" s="2" t="str">
        <f t="shared" si="106"/>
        <v/>
      </c>
      <c r="K475" s="2" t="str">
        <f t="shared" si="107"/>
        <v/>
      </c>
      <c r="N475" s="3">
        <f t="shared" si="108"/>
        <v>0</v>
      </c>
      <c r="O475" s="2">
        <f t="shared" si="109"/>
        <v>0</v>
      </c>
      <c r="Q475" s="2"/>
      <c r="S475" s="2" t="str">
        <f t="shared" si="110"/>
        <v/>
      </c>
      <c r="T475" s="2" t="str">
        <f t="shared" si="111"/>
        <v/>
      </c>
      <c r="U475" s="3"/>
      <c r="V475" s="3"/>
      <c r="Y475" s="2" t="str">
        <f>IF(T475="","",T475*(1-IF(U475="",Settings!$B$7,U475))*(1-IF(V475="",Settings!$B$6,V475)))</f>
        <v/>
      </c>
      <c r="Z475" s="3"/>
      <c r="AA475" s="3"/>
      <c r="AC475" s="2" t="str">
        <f>IF(Y475="","",Y475*IF(Z475="",Settings!$B$4,Z475) + Y475*IF(AA475="",Settings!$B$5,AA475) + R475*IF(AB475="",Settings!$B$6,AB475))</f>
        <v/>
      </c>
      <c r="AD475" s="2" t="str">
        <f t="shared" si="112"/>
        <v/>
      </c>
      <c r="AE475" s="2" t="str">
        <f t="shared" si="113"/>
        <v/>
      </c>
      <c r="AF475" s="3" t="e">
        <f t="shared" si="114"/>
        <v>#VALUE!</v>
      </c>
      <c r="AG475" t="e">
        <f t="shared" si="115"/>
        <v>#VALUE!</v>
      </c>
      <c r="AI475" s="2"/>
      <c r="AJ475" t="str">
        <f t="shared" si="116"/>
        <v/>
      </c>
      <c r="AK475" t="e">
        <f t="shared" si="117"/>
        <v>#VALUE!</v>
      </c>
      <c r="AL475" s="3"/>
      <c r="AM475" t="str">
        <f t="shared" si="118"/>
        <v/>
      </c>
      <c r="AN475" s="2" t="str">
        <f t="shared" si="119"/>
        <v/>
      </c>
      <c r="AO475" t="e">
        <f>IF(AF475="","",IF(AF475&lt;Settings!$B$8,"ROMI below target",IF(AND(Settings!$B$16&lt;&gt;"",AE475&gt;Settings!$B$16),"CAC above allowable",IF(AND(Settings!$B$10&lt;&gt;"",AG475&lt;Settings!$B$10),"Low MER","OK"))))</f>
        <v>#VALUE!</v>
      </c>
    </row>
    <row r="476" spans="5:41" x14ac:dyDescent="0.3">
      <c r="E476" s="2"/>
      <c r="F476" s="2"/>
      <c r="G476" s="2"/>
      <c r="H476" t="str">
        <f>IF(D476="","",XLOOKUP(D476,FX!$A$7:$A$100,FX!$C$7:$C$100,1))</f>
        <v/>
      </c>
      <c r="I476" s="2" t="str">
        <f t="shared" si="105"/>
        <v/>
      </c>
      <c r="J476" s="2" t="str">
        <f t="shared" si="106"/>
        <v/>
      </c>
      <c r="K476" s="2" t="str">
        <f t="shared" si="107"/>
        <v/>
      </c>
      <c r="N476" s="3">
        <f t="shared" si="108"/>
        <v>0</v>
      </c>
      <c r="O476" s="2">
        <f t="shared" si="109"/>
        <v>0</v>
      </c>
      <c r="Q476" s="2"/>
      <c r="S476" s="2" t="str">
        <f t="shared" si="110"/>
        <v/>
      </c>
      <c r="T476" s="2" t="str">
        <f t="shared" si="111"/>
        <v/>
      </c>
      <c r="U476" s="3"/>
      <c r="V476" s="3"/>
      <c r="Y476" s="2" t="str">
        <f>IF(T476="","",T476*(1-IF(U476="",Settings!$B$7,U476))*(1-IF(V476="",Settings!$B$6,V476)))</f>
        <v/>
      </c>
      <c r="Z476" s="3"/>
      <c r="AA476" s="3"/>
      <c r="AC476" s="2" t="str">
        <f>IF(Y476="","",Y476*IF(Z476="",Settings!$B$4,Z476) + Y476*IF(AA476="",Settings!$B$5,AA476) + R476*IF(AB476="",Settings!$B$6,AB476))</f>
        <v/>
      </c>
      <c r="AD476" s="2" t="str">
        <f t="shared" si="112"/>
        <v/>
      </c>
      <c r="AE476" s="2" t="str">
        <f t="shared" si="113"/>
        <v/>
      </c>
      <c r="AF476" s="3" t="e">
        <f t="shared" si="114"/>
        <v>#VALUE!</v>
      </c>
      <c r="AG476" t="e">
        <f t="shared" si="115"/>
        <v>#VALUE!</v>
      </c>
      <c r="AI476" s="2"/>
      <c r="AJ476" t="str">
        <f t="shared" si="116"/>
        <v/>
      </c>
      <c r="AK476" t="e">
        <f t="shared" si="117"/>
        <v>#VALUE!</v>
      </c>
      <c r="AL476" s="3"/>
      <c r="AM476" t="str">
        <f t="shared" si="118"/>
        <v/>
      </c>
      <c r="AN476" s="2" t="str">
        <f t="shared" si="119"/>
        <v/>
      </c>
      <c r="AO476" t="e">
        <f>IF(AF476="","",IF(AF476&lt;Settings!$B$8,"ROMI below target",IF(AND(Settings!$B$16&lt;&gt;"",AE476&gt;Settings!$B$16),"CAC above allowable",IF(AND(Settings!$B$10&lt;&gt;"",AG476&lt;Settings!$B$10),"Low MER","OK"))))</f>
        <v>#VALUE!</v>
      </c>
    </row>
    <row r="477" spans="5:41" x14ac:dyDescent="0.3">
      <c r="E477" s="2"/>
      <c r="F477" s="2"/>
      <c r="G477" s="2"/>
      <c r="H477" t="str">
        <f>IF(D477="","",XLOOKUP(D477,FX!$A$7:$A$100,FX!$C$7:$C$100,1))</f>
        <v/>
      </c>
      <c r="I477" s="2" t="str">
        <f t="shared" si="105"/>
        <v/>
      </c>
      <c r="J477" s="2" t="str">
        <f t="shared" si="106"/>
        <v/>
      </c>
      <c r="K477" s="2" t="str">
        <f t="shared" si="107"/>
        <v/>
      </c>
      <c r="N477" s="3">
        <f t="shared" si="108"/>
        <v>0</v>
      </c>
      <c r="O477" s="2">
        <f t="shared" si="109"/>
        <v>0</v>
      </c>
      <c r="Q477" s="2"/>
      <c r="S477" s="2" t="str">
        <f t="shared" si="110"/>
        <v/>
      </c>
      <c r="T477" s="2" t="str">
        <f t="shared" si="111"/>
        <v/>
      </c>
      <c r="U477" s="3"/>
      <c r="V477" s="3"/>
      <c r="Y477" s="2" t="str">
        <f>IF(T477="","",T477*(1-IF(U477="",Settings!$B$7,U477))*(1-IF(V477="",Settings!$B$6,V477)))</f>
        <v/>
      </c>
      <c r="Z477" s="3"/>
      <c r="AA477" s="3"/>
      <c r="AC477" s="2" t="str">
        <f>IF(Y477="","",Y477*IF(Z477="",Settings!$B$4,Z477) + Y477*IF(AA477="",Settings!$B$5,AA477) + R477*IF(AB477="",Settings!$B$6,AB477))</f>
        <v/>
      </c>
      <c r="AD477" s="2" t="str">
        <f t="shared" si="112"/>
        <v/>
      </c>
      <c r="AE477" s="2" t="str">
        <f t="shared" si="113"/>
        <v/>
      </c>
      <c r="AF477" s="3" t="e">
        <f t="shared" si="114"/>
        <v>#VALUE!</v>
      </c>
      <c r="AG477" t="e">
        <f t="shared" si="115"/>
        <v>#VALUE!</v>
      </c>
      <c r="AI477" s="2"/>
      <c r="AJ477" t="str">
        <f t="shared" si="116"/>
        <v/>
      </c>
      <c r="AK477" t="e">
        <f t="shared" si="117"/>
        <v>#VALUE!</v>
      </c>
      <c r="AL477" s="3"/>
      <c r="AM477" t="str">
        <f t="shared" si="118"/>
        <v/>
      </c>
      <c r="AN477" s="2" t="str">
        <f t="shared" si="119"/>
        <v/>
      </c>
      <c r="AO477" t="e">
        <f>IF(AF477="","",IF(AF477&lt;Settings!$B$8,"ROMI below target",IF(AND(Settings!$B$16&lt;&gt;"",AE477&gt;Settings!$B$16),"CAC above allowable",IF(AND(Settings!$B$10&lt;&gt;"",AG477&lt;Settings!$B$10),"Low MER","OK"))))</f>
        <v>#VALUE!</v>
      </c>
    </row>
    <row r="478" spans="5:41" x14ac:dyDescent="0.3">
      <c r="E478" s="2"/>
      <c r="F478" s="2"/>
      <c r="G478" s="2"/>
      <c r="H478" t="str">
        <f>IF(D478="","",XLOOKUP(D478,FX!$A$7:$A$100,FX!$C$7:$C$100,1))</f>
        <v/>
      </c>
      <c r="I478" s="2" t="str">
        <f t="shared" si="105"/>
        <v/>
      </c>
      <c r="J478" s="2" t="str">
        <f t="shared" si="106"/>
        <v/>
      </c>
      <c r="K478" s="2" t="str">
        <f t="shared" si="107"/>
        <v/>
      </c>
      <c r="N478" s="3">
        <f t="shared" si="108"/>
        <v>0</v>
      </c>
      <c r="O478" s="2">
        <f t="shared" si="109"/>
        <v>0</v>
      </c>
      <c r="Q478" s="2"/>
      <c r="S478" s="2" t="str">
        <f t="shared" si="110"/>
        <v/>
      </c>
      <c r="T478" s="2" t="str">
        <f t="shared" si="111"/>
        <v/>
      </c>
      <c r="U478" s="3"/>
      <c r="V478" s="3"/>
      <c r="Y478" s="2" t="str">
        <f>IF(T478="","",T478*(1-IF(U478="",Settings!$B$7,U478))*(1-IF(V478="",Settings!$B$6,V478)))</f>
        <v/>
      </c>
      <c r="Z478" s="3"/>
      <c r="AA478" s="3"/>
      <c r="AC478" s="2" t="str">
        <f>IF(Y478="","",Y478*IF(Z478="",Settings!$B$4,Z478) + Y478*IF(AA478="",Settings!$B$5,AA478) + R478*IF(AB478="",Settings!$B$6,AB478))</f>
        <v/>
      </c>
      <c r="AD478" s="2" t="str">
        <f t="shared" si="112"/>
        <v/>
      </c>
      <c r="AE478" s="2" t="str">
        <f t="shared" si="113"/>
        <v/>
      </c>
      <c r="AF478" s="3" t="e">
        <f t="shared" si="114"/>
        <v>#VALUE!</v>
      </c>
      <c r="AG478" t="e">
        <f t="shared" si="115"/>
        <v>#VALUE!</v>
      </c>
      <c r="AI478" s="2"/>
      <c r="AJ478" t="str">
        <f t="shared" si="116"/>
        <v/>
      </c>
      <c r="AK478" t="e">
        <f t="shared" si="117"/>
        <v>#VALUE!</v>
      </c>
      <c r="AL478" s="3"/>
      <c r="AM478" t="str">
        <f t="shared" si="118"/>
        <v/>
      </c>
      <c r="AN478" s="2" t="str">
        <f t="shared" si="119"/>
        <v/>
      </c>
      <c r="AO478" t="e">
        <f>IF(AF478="","",IF(AF478&lt;Settings!$B$8,"ROMI below target",IF(AND(Settings!$B$16&lt;&gt;"",AE478&gt;Settings!$B$16),"CAC above allowable",IF(AND(Settings!$B$10&lt;&gt;"",AG478&lt;Settings!$B$10),"Low MER","OK"))))</f>
        <v>#VALUE!</v>
      </c>
    </row>
    <row r="479" spans="5:41" x14ac:dyDescent="0.3">
      <c r="E479" s="2"/>
      <c r="F479" s="2"/>
      <c r="G479" s="2"/>
      <c r="H479" t="str">
        <f>IF(D479="","",XLOOKUP(D479,FX!$A$7:$A$100,FX!$C$7:$C$100,1))</f>
        <v/>
      </c>
      <c r="I479" s="2" t="str">
        <f t="shared" si="105"/>
        <v/>
      </c>
      <c r="J479" s="2" t="str">
        <f t="shared" si="106"/>
        <v/>
      </c>
      <c r="K479" s="2" t="str">
        <f t="shared" si="107"/>
        <v/>
      </c>
      <c r="N479" s="3">
        <f t="shared" si="108"/>
        <v>0</v>
      </c>
      <c r="O479" s="2">
        <f t="shared" si="109"/>
        <v>0</v>
      </c>
      <c r="Q479" s="2"/>
      <c r="S479" s="2" t="str">
        <f t="shared" si="110"/>
        <v/>
      </c>
      <c r="T479" s="2" t="str">
        <f t="shared" si="111"/>
        <v/>
      </c>
      <c r="U479" s="3"/>
      <c r="V479" s="3"/>
      <c r="Y479" s="2" t="str">
        <f>IF(T479="","",T479*(1-IF(U479="",Settings!$B$7,U479))*(1-IF(V479="",Settings!$B$6,V479)))</f>
        <v/>
      </c>
      <c r="Z479" s="3"/>
      <c r="AA479" s="3"/>
      <c r="AC479" s="2" t="str">
        <f>IF(Y479="","",Y479*IF(Z479="",Settings!$B$4,Z479) + Y479*IF(AA479="",Settings!$B$5,AA479) + R479*IF(AB479="",Settings!$B$6,AB479))</f>
        <v/>
      </c>
      <c r="AD479" s="2" t="str">
        <f t="shared" si="112"/>
        <v/>
      </c>
      <c r="AE479" s="2" t="str">
        <f t="shared" si="113"/>
        <v/>
      </c>
      <c r="AF479" s="3" t="e">
        <f t="shared" si="114"/>
        <v>#VALUE!</v>
      </c>
      <c r="AG479" t="e">
        <f t="shared" si="115"/>
        <v>#VALUE!</v>
      </c>
      <c r="AI479" s="2"/>
      <c r="AJ479" t="str">
        <f t="shared" si="116"/>
        <v/>
      </c>
      <c r="AK479" t="e">
        <f t="shared" si="117"/>
        <v>#VALUE!</v>
      </c>
      <c r="AL479" s="3"/>
      <c r="AM479" t="str">
        <f t="shared" si="118"/>
        <v/>
      </c>
      <c r="AN479" s="2" t="str">
        <f t="shared" si="119"/>
        <v/>
      </c>
      <c r="AO479" t="e">
        <f>IF(AF479="","",IF(AF479&lt;Settings!$B$8,"ROMI below target",IF(AND(Settings!$B$16&lt;&gt;"",AE479&gt;Settings!$B$16),"CAC above allowable",IF(AND(Settings!$B$10&lt;&gt;"",AG479&lt;Settings!$B$10),"Low MER","OK"))))</f>
        <v>#VALUE!</v>
      </c>
    </row>
    <row r="480" spans="5:41" x14ac:dyDescent="0.3">
      <c r="E480" s="2"/>
      <c r="F480" s="2"/>
      <c r="G480" s="2"/>
      <c r="H480" t="str">
        <f>IF(D480="","",XLOOKUP(D480,FX!$A$7:$A$100,FX!$C$7:$C$100,1))</f>
        <v/>
      </c>
      <c r="I480" s="2" t="str">
        <f t="shared" si="105"/>
        <v/>
      </c>
      <c r="J480" s="2" t="str">
        <f t="shared" si="106"/>
        <v/>
      </c>
      <c r="K480" s="2" t="str">
        <f t="shared" si="107"/>
        <v/>
      </c>
      <c r="N480" s="3">
        <f t="shared" si="108"/>
        <v>0</v>
      </c>
      <c r="O480" s="2">
        <f t="shared" si="109"/>
        <v>0</v>
      </c>
      <c r="Q480" s="2"/>
      <c r="S480" s="2" t="str">
        <f t="shared" si="110"/>
        <v/>
      </c>
      <c r="T480" s="2" t="str">
        <f t="shared" si="111"/>
        <v/>
      </c>
      <c r="U480" s="3"/>
      <c r="V480" s="3"/>
      <c r="Y480" s="2" t="str">
        <f>IF(T480="","",T480*(1-IF(U480="",Settings!$B$7,U480))*(1-IF(V480="",Settings!$B$6,V480)))</f>
        <v/>
      </c>
      <c r="Z480" s="3"/>
      <c r="AA480" s="3"/>
      <c r="AC480" s="2" t="str">
        <f>IF(Y480="","",Y480*IF(Z480="",Settings!$B$4,Z480) + Y480*IF(AA480="",Settings!$B$5,AA480) + R480*IF(AB480="",Settings!$B$6,AB480))</f>
        <v/>
      </c>
      <c r="AD480" s="2" t="str">
        <f t="shared" si="112"/>
        <v/>
      </c>
      <c r="AE480" s="2" t="str">
        <f t="shared" si="113"/>
        <v/>
      </c>
      <c r="AF480" s="3" t="e">
        <f t="shared" si="114"/>
        <v>#VALUE!</v>
      </c>
      <c r="AG480" t="e">
        <f t="shared" si="115"/>
        <v>#VALUE!</v>
      </c>
      <c r="AI480" s="2"/>
      <c r="AJ480" t="str">
        <f t="shared" si="116"/>
        <v/>
      </c>
      <c r="AK480" t="e">
        <f t="shared" si="117"/>
        <v>#VALUE!</v>
      </c>
      <c r="AL480" s="3"/>
      <c r="AM480" t="str">
        <f t="shared" si="118"/>
        <v/>
      </c>
      <c r="AN480" s="2" t="str">
        <f t="shared" si="119"/>
        <v/>
      </c>
      <c r="AO480" t="e">
        <f>IF(AF480="","",IF(AF480&lt;Settings!$B$8,"ROMI below target",IF(AND(Settings!$B$16&lt;&gt;"",AE480&gt;Settings!$B$16),"CAC above allowable",IF(AND(Settings!$B$10&lt;&gt;"",AG480&lt;Settings!$B$10),"Low MER","OK"))))</f>
        <v>#VALUE!</v>
      </c>
    </row>
    <row r="481" spans="5:41" x14ac:dyDescent="0.3">
      <c r="E481" s="2"/>
      <c r="F481" s="2"/>
      <c r="G481" s="2"/>
      <c r="H481" t="str">
        <f>IF(D481="","",XLOOKUP(D481,FX!$A$7:$A$100,FX!$C$7:$C$100,1))</f>
        <v/>
      </c>
      <c r="I481" s="2" t="str">
        <f t="shared" si="105"/>
        <v/>
      </c>
      <c r="J481" s="2" t="str">
        <f t="shared" si="106"/>
        <v/>
      </c>
      <c r="K481" s="2" t="str">
        <f t="shared" si="107"/>
        <v/>
      </c>
      <c r="N481" s="3">
        <f t="shared" si="108"/>
        <v>0</v>
      </c>
      <c r="O481" s="2">
        <f t="shared" si="109"/>
        <v>0</v>
      </c>
      <c r="Q481" s="2"/>
      <c r="S481" s="2" t="str">
        <f t="shared" si="110"/>
        <v/>
      </c>
      <c r="T481" s="2" t="str">
        <f t="shared" si="111"/>
        <v/>
      </c>
      <c r="U481" s="3"/>
      <c r="V481" s="3"/>
      <c r="Y481" s="2" t="str">
        <f>IF(T481="","",T481*(1-IF(U481="",Settings!$B$7,U481))*(1-IF(V481="",Settings!$B$6,V481)))</f>
        <v/>
      </c>
      <c r="Z481" s="3"/>
      <c r="AA481" s="3"/>
      <c r="AC481" s="2" t="str">
        <f>IF(Y481="","",Y481*IF(Z481="",Settings!$B$4,Z481) + Y481*IF(AA481="",Settings!$B$5,AA481) + R481*IF(AB481="",Settings!$B$6,AB481))</f>
        <v/>
      </c>
      <c r="AD481" s="2" t="str">
        <f t="shared" si="112"/>
        <v/>
      </c>
      <c r="AE481" s="2" t="str">
        <f t="shared" si="113"/>
        <v/>
      </c>
      <c r="AF481" s="3" t="e">
        <f t="shared" si="114"/>
        <v>#VALUE!</v>
      </c>
      <c r="AG481" t="e">
        <f t="shared" si="115"/>
        <v>#VALUE!</v>
      </c>
      <c r="AI481" s="2"/>
      <c r="AJ481" t="str">
        <f t="shared" si="116"/>
        <v/>
      </c>
      <c r="AK481" t="e">
        <f t="shared" si="117"/>
        <v>#VALUE!</v>
      </c>
      <c r="AL481" s="3"/>
      <c r="AM481" t="str">
        <f t="shared" si="118"/>
        <v/>
      </c>
      <c r="AN481" s="2" t="str">
        <f t="shared" si="119"/>
        <v/>
      </c>
      <c r="AO481" t="e">
        <f>IF(AF481="","",IF(AF481&lt;Settings!$B$8,"ROMI below target",IF(AND(Settings!$B$16&lt;&gt;"",AE481&gt;Settings!$B$16),"CAC above allowable",IF(AND(Settings!$B$10&lt;&gt;"",AG481&lt;Settings!$B$10),"Low MER","OK"))))</f>
        <v>#VALUE!</v>
      </c>
    </row>
    <row r="482" spans="5:41" x14ac:dyDescent="0.3">
      <c r="E482" s="2"/>
      <c r="F482" s="2"/>
      <c r="G482" s="2"/>
      <c r="H482" t="str">
        <f>IF(D482="","",XLOOKUP(D482,FX!$A$7:$A$100,FX!$C$7:$C$100,1))</f>
        <v/>
      </c>
      <c r="I482" s="2" t="str">
        <f t="shared" si="105"/>
        <v/>
      </c>
      <c r="J482" s="2" t="str">
        <f t="shared" si="106"/>
        <v/>
      </c>
      <c r="K482" s="2" t="str">
        <f t="shared" si="107"/>
        <v/>
      </c>
      <c r="N482" s="3">
        <f t="shared" si="108"/>
        <v>0</v>
      </c>
      <c r="O482" s="2">
        <f t="shared" si="109"/>
        <v>0</v>
      </c>
      <c r="Q482" s="2"/>
      <c r="S482" s="2" t="str">
        <f t="shared" si="110"/>
        <v/>
      </c>
      <c r="T482" s="2" t="str">
        <f t="shared" si="111"/>
        <v/>
      </c>
      <c r="U482" s="3"/>
      <c r="V482" s="3"/>
      <c r="Y482" s="2" t="str">
        <f>IF(T482="","",T482*(1-IF(U482="",Settings!$B$7,U482))*(1-IF(V482="",Settings!$B$6,V482)))</f>
        <v/>
      </c>
      <c r="Z482" s="3"/>
      <c r="AA482" s="3"/>
      <c r="AC482" s="2" t="str">
        <f>IF(Y482="","",Y482*IF(Z482="",Settings!$B$4,Z482) + Y482*IF(AA482="",Settings!$B$5,AA482) + R482*IF(AB482="",Settings!$B$6,AB482))</f>
        <v/>
      </c>
      <c r="AD482" s="2" t="str">
        <f t="shared" si="112"/>
        <v/>
      </c>
      <c r="AE482" s="2" t="str">
        <f t="shared" si="113"/>
        <v/>
      </c>
      <c r="AF482" s="3" t="e">
        <f t="shared" si="114"/>
        <v>#VALUE!</v>
      </c>
      <c r="AG482" t="e">
        <f t="shared" si="115"/>
        <v>#VALUE!</v>
      </c>
      <c r="AI482" s="2"/>
      <c r="AJ482" t="str">
        <f t="shared" si="116"/>
        <v/>
      </c>
      <c r="AK482" t="e">
        <f t="shared" si="117"/>
        <v>#VALUE!</v>
      </c>
      <c r="AL482" s="3"/>
      <c r="AM482" t="str">
        <f t="shared" si="118"/>
        <v/>
      </c>
      <c r="AN482" s="2" t="str">
        <f t="shared" si="119"/>
        <v/>
      </c>
      <c r="AO482" t="e">
        <f>IF(AF482="","",IF(AF482&lt;Settings!$B$8,"ROMI below target",IF(AND(Settings!$B$16&lt;&gt;"",AE482&gt;Settings!$B$16),"CAC above allowable",IF(AND(Settings!$B$10&lt;&gt;"",AG482&lt;Settings!$B$10),"Low MER","OK"))))</f>
        <v>#VALUE!</v>
      </c>
    </row>
    <row r="483" spans="5:41" x14ac:dyDescent="0.3">
      <c r="E483" s="2"/>
      <c r="F483" s="2"/>
      <c r="G483" s="2"/>
      <c r="H483" t="str">
        <f>IF(D483="","",XLOOKUP(D483,FX!$A$7:$A$100,FX!$C$7:$C$100,1))</f>
        <v/>
      </c>
      <c r="I483" s="2" t="str">
        <f t="shared" si="105"/>
        <v/>
      </c>
      <c r="J483" s="2" t="str">
        <f t="shared" si="106"/>
        <v/>
      </c>
      <c r="K483" s="2" t="str">
        <f t="shared" si="107"/>
        <v/>
      </c>
      <c r="N483" s="3">
        <f t="shared" si="108"/>
        <v>0</v>
      </c>
      <c r="O483" s="2">
        <f t="shared" si="109"/>
        <v>0</v>
      </c>
      <c r="Q483" s="2"/>
      <c r="S483" s="2" t="str">
        <f t="shared" si="110"/>
        <v/>
      </c>
      <c r="T483" s="2" t="str">
        <f t="shared" si="111"/>
        <v/>
      </c>
      <c r="U483" s="3"/>
      <c r="V483" s="3"/>
      <c r="Y483" s="2" t="str">
        <f>IF(T483="","",T483*(1-IF(U483="",Settings!$B$7,U483))*(1-IF(V483="",Settings!$B$6,V483)))</f>
        <v/>
      </c>
      <c r="Z483" s="3"/>
      <c r="AA483" s="3"/>
      <c r="AC483" s="2" t="str">
        <f>IF(Y483="","",Y483*IF(Z483="",Settings!$B$4,Z483) + Y483*IF(AA483="",Settings!$B$5,AA483) + R483*IF(AB483="",Settings!$B$6,AB483))</f>
        <v/>
      </c>
      <c r="AD483" s="2" t="str">
        <f t="shared" si="112"/>
        <v/>
      </c>
      <c r="AE483" s="2" t="str">
        <f t="shared" si="113"/>
        <v/>
      </c>
      <c r="AF483" s="3" t="e">
        <f t="shared" si="114"/>
        <v>#VALUE!</v>
      </c>
      <c r="AG483" t="e">
        <f t="shared" si="115"/>
        <v>#VALUE!</v>
      </c>
      <c r="AI483" s="2"/>
      <c r="AJ483" t="str">
        <f t="shared" si="116"/>
        <v/>
      </c>
      <c r="AK483" t="e">
        <f t="shared" si="117"/>
        <v>#VALUE!</v>
      </c>
      <c r="AL483" s="3"/>
      <c r="AM483" t="str">
        <f t="shared" si="118"/>
        <v/>
      </c>
      <c r="AN483" s="2" t="str">
        <f t="shared" si="119"/>
        <v/>
      </c>
      <c r="AO483" t="e">
        <f>IF(AF483="","",IF(AF483&lt;Settings!$B$8,"ROMI below target",IF(AND(Settings!$B$16&lt;&gt;"",AE483&gt;Settings!$B$16),"CAC above allowable",IF(AND(Settings!$B$10&lt;&gt;"",AG483&lt;Settings!$B$10),"Low MER","OK"))))</f>
        <v>#VALUE!</v>
      </c>
    </row>
    <row r="484" spans="5:41" x14ac:dyDescent="0.3">
      <c r="E484" s="2"/>
      <c r="F484" s="2"/>
      <c r="G484" s="2"/>
      <c r="H484" t="str">
        <f>IF(D484="","",XLOOKUP(D484,FX!$A$7:$A$100,FX!$C$7:$C$100,1))</f>
        <v/>
      </c>
      <c r="I484" s="2" t="str">
        <f t="shared" si="105"/>
        <v/>
      </c>
      <c r="J484" s="2" t="str">
        <f t="shared" si="106"/>
        <v/>
      </c>
      <c r="K484" s="2" t="str">
        <f t="shared" si="107"/>
        <v/>
      </c>
      <c r="N484" s="3">
        <f t="shared" si="108"/>
        <v>0</v>
      </c>
      <c r="O484" s="2">
        <f t="shared" si="109"/>
        <v>0</v>
      </c>
      <c r="Q484" s="2"/>
      <c r="S484" s="2" t="str">
        <f t="shared" si="110"/>
        <v/>
      </c>
      <c r="T484" s="2" t="str">
        <f t="shared" si="111"/>
        <v/>
      </c>
      <c r="U484" s="3"/>
      <c r="V484" s="3"/>
      <c r="Y484" s="2" t="str">
        <f>IF(T484="","",T484*(1-IF(U484="",Settings!$B$7,U484))*(1-IF(V484="",Settings!$B$6,V484)))</f>
        <v/>
      </c>
      <c r="Z484" s="3"/>
      <c r="AA484" s="3"/>
      <c r="AC484" s="2" t="str">
        <f>IF(Y484="","",Y484*IF(Z484="",Settings!$B$4,Z484) + Y484*IF(AA484="",Settings!$B$5,AA484) + R484*IF(AB484="",Settings!$B$6,AB484))</f>
        <v/>
      </c>
      <c r="AD484" s="2" t="str">
        <f t="shared" si="112"/>
        <v/>
      </c>
      <c r="AE484" s="2" t="str">
        <f t="shared" si="113"/>
        <v/>
      </c>
      <c r="AF484" s="3" t="e">
        <f t="shared" si="114"/>
        <v>#VALUE!</v>
      </c>
      <c r="AG484" t="e">
        <f t="shared" si="115"/>
        <v>#VALUE!</v>
      </c>
      <c r="AI484" s="2"/>
      <c r="AJ484" t="str">
        <f t="shared" si="116"/>
        <v/>
      </c>
      <c r="AK484" t="e">
        <f t="shared" si="117"/>
        <v>#VALUE!</v>
      </c>
      <c r="AL484" s="3"/>
      <c r="AM484" t="str">
        <f t="shared" si="118"/>
        <v/>
      </c>
      <c r="AN484" s="2" t="str">
        <f t="shared" si="119"/>
        <v/>
      </c>
      <c r="AO484" t="e">
        <f>IF(AF484="","",IF(AF484&lt;Settings!$B$8,"ROMI below target",IF(AND(Settings!$B$16&lt;&gt;"",AE484&gt;Settings!$B$16),"CAC above allowable",IF(AND(Settings!$B$10&lt;&gt;"",AG484&lt;Settings!$B$10),"Low MER","OK"))))</f>
        <v>#VALUE!</v>
      </c>
    </row>
    <row r="485" spans="5:41" x14ac:dyDescent="0.3">
      <c r="E485" s="2"/>
      <c r="F485" s="2"/>
      <c r="G485" s="2"/>
      <c r="H485" t="str">
        <f>IF(D485="","",XLOOKUP(D485,FX!$A$7:$A$100,FX!$C$7:$C$100,1))</f>
        <v/>
      </c>
      <c r="I485" s="2" t="str">
        <f t="shared" si="105"/>
        <v/>
      </c>
      <c r="J485" s="2" t="str">
        <f t="shared" si="106"/>
        <v/>
      </c>
      <c r="K485" s="2" t="str">
        <f t="shared" si="107"/>
        <v/>
      </c>
      <c r="N485" s="3">
        <f t="shared" si="108"/>
        <v>0</v>
      </c>
      <c r="O485" s="2">
        <f t="shared" si="109"/>
        <v>0</v>
      </c>
      <c r="Q485" s="2"/>
      <c r="S485" s="2" t="str">
        <f t="shared" si="110"/>
        <v/>
      </c>
      <c r="T485" s="2" t="str">
        <f t="shared" si="111"/>
        <v/>
      </c>
      <c r="U485" s="3"/>
      <c r="V485" s="3"/>
      <c r="Y485" s="2" t="str">
        <f>IF(T485="","",T485*(1-IF(U485="",Settings!$B$7,U485))*(1-IF(V485="",Settings!$B$6,V485)))</f>
        <v/>
      </c>
      <c r="Z485" s="3"/>
      <c r="AA485" s="3"/>
      <c r="AC485" s="2" t="str">
        <f>IF(Y485="","",Y485*IF(Z485="",Settings!$B$4,Z485) + Y485*IF(AA485="",Settings!$B$5,AA485) + R485*IF(AB485="",Settings!$B$6,AB485))</f>
        <v/>
      </c>
      <c r="AD485" s="2" t="str">
        <f t="shared" si="112"/>
        <v/>
      </c>
      <c r="AE485" s="2" t="str">
        <f t="shared" si="113"/>
        <v/>
      </c>
      <c r="AF485" s="3" t="e">
        <f t="shared" si="114"/>
        <v>#VALUE!</v>
      </c>
      <c r="AG485" t="e">
        <f t="shared" si="115"/>
        <v>#VALUE!</v>
      </c>
      <c r="AI485" s="2"/>
      <c r="AJ485" t="str">
        <f t="shared" si="116"/>
        <v/>
      </c>
      <c r="AK485" t="e">
        <f t="shared" si="117"/>
        <v>#VALUE!</v>
      </c>
      <c r="AL485" s="3"/>
      <c r="AM485" t="str">
        <f t="shared" si="118"/>
        <v/>
      </c>
      <c r="AN485" s="2" t="str">
        <f t="shared" si="119"/>
        <v/>
      </c>
      <c r="AO485" t="e">
        <f>IF(AF485="","",IF(AF485&lt;Settings!$B$8,"ROMI below target",IF(AND(Settings!$B$16&lt;&gt;"",AE485&gt;Settings!$B$16),"CAC above allowable",IF(AND(Settings!$B$10&lt;&gt;"",AG485&lt;Settings!$B$10),"Low MER","OK"))))</f>
        <v>#VALUE!</v>
      </c>
    </row>
    <row r="486" spans="5:41" x14ac:dyDescent="0.3">
      <c r="E486" s="2"/>
      <c r="F486" s="2"/>
      <c r="G486" s="2"/>
      <c r="H486" t="str">
        <f>IF(D486="","",XLOOKUP(D486,FX!$A$7:$A$100,FX!$C$7:$C$100,1))</f>
        <v/>
      </c>
      <c r="I486" s="2" t="str">
        <f t="shared" si="105"/>
        <v/>
      </c>
      <c r="J486" s="2" t="str">
        <f t="shared" si="106"/>
        <v/>
      </c>
      <c r="K486" s="2" t="str">
        <f t="shared" si="107"/>
        <v/>
      </c>
      <c r="N486" s="3">
        <f t="shared" si="108"/>
        <v>0</v>
      </c>
      <c r="O486" s="2">
        <f t="shared" si="109"/>
        <v>0</v>
      </c>
      <c r="Q486" s="2"/>
      <c r="S486" s="2" t="str">
        <f t="shared" si="110"/>
        <v/>
      </c>
      <c r="T486" s="2" t="str">
        <f t="shared" si="111"/>
        <v/>
      </c>
      <c r="U486" s="3"/>
      <c r="V486" s="3"/>
      <c r="Y486" s="2" t="str">
        <f>IF(T486="","",T486*(1-IF(U486="",Settings!$B$7,U486))*(1-IF(V486="",Settings!$B$6,V486)))</f>
        <v/>
      </c>
      <c r="Z486" s="3"/>
      <c r="AA486" s="3"/>
      <c r="AC486" s="2" t="str">
        <f>IF(Y486="","",Y486*IF(Z486="",Settings!$B$4,Z486) + Y486*IF(AA486="",Settings!$B$5,AA486) + R486*IF(AB486="",Settings!$B$6,AB486))</f>
        <v/>
      </c>
      <c r="AD486" s="2" t="str">
        <f t="shared" si="112"/>
        <v/>
      </c>
      <c r="AE486" s="2" t="str">
        <f t="shared" si="113"/>
        <v/>
      </c>
      <c r="AF486" s="3" t="e">
        <f t="shared" si="114"/>
        <v>#VALUE!</v>
      </c>
      <c r="AG486" t="e">
        <f t="shared" si="115"/>
        <v>#VALUE!</v>
      </c>
      <c r="AI486" s="2"/>
      <c r="AJ486" t="str">
        <f t="shared" si="116"/>
        <v/>
      </c>
      <c r="AK486" t="e">
        <f t="shared" si="117"/>
        <v>#VALUE!</v>
      </c>
      <c r="AL486" s="3"/>
      <c r="AM486" t="str">
        <f t="shared" si="118"/>
        <v/>
      </c>
      <c r="AN486" s="2" t="str">
        <f t="shared" si="119"/>
        <v/>
      </c>
      <c r="AO486" t="e">
        <f>IF(AF486="","",IF(AF486&lt;Settings!$B$8,"ROMI below target",IF(AND(Settings!$B$16&lt;&gt;"",AE486&gt;Settings!$B$16),"CAC above allowable",IF(AND(Settings!$B$10&lt;&gt;"",AG486&lt;Settings!$B$10),"Low MER","OK"))))</f>
        <v>#VALUE!</v>
      </c>
    </row>
    <row r="487" spans="5:41" x14ac:dyDescent="0.3">
      <c r="E487" s="2"/>
      <c r="F487" s="2"/>
      <c r="G487" s="2"/>
      <c r="H487" t="str">
        <f>IF(D487="","",XLOOKUP(D487,FX!$A$7:$A$100,FX!$C$7:$C$100,1))</f>
        <v/>
      </c>
      <c r="I487" s="2" t="str">
        <f t="shared" si="105"/>
        <v/>
      </c>
      <c r="J487" s="2" t="str">
        <f t="shared" si="106"/>
        <v/>
      </c>
      <c r="K487" s="2" t="str">
        <f t="shared" si="107"/>
        <v/>
      </c>
      <c r="N487" s="3">
        <f t="shared" si="108"/>
        <v>0</v>
      </c>
      <c r="O487" s="2">
        <f t="shared" si="109"/>
        <v>0</v>
      </c>
      <c r="Q487" s="2"/>
      <c r="S487" s="2" t="str">
        <f t="shared" si="110"/>
        <v/>
      </c>
      <c r="T487" s="2" t="str">
        <f t="shared" si="111"/>
        <v/>
      </c>
      <c r="U487" s="3"/>
      <c r="V487" s="3"/>
      <c r="Y487" s="2" t="str">
        <f>IF(T487="","",T487*(1-IF(U487="",Settings!$B$7,U487))*(1-IF(V487="",Settings!$B$6,V487)))</f>
        <v/>
      </c>
      <c r="Z487" s="3"/>
      <c r="AA487" s="3"/>
      <c r="AC487" s="2" t="str">
        <f>IF(Y487="","",Y487*IF(Z487="",Settings!$B$4,Z487) + Y487*IF(AA487="",Settings!$B$5,AA487) + R487*IF(AB487="",Settings!$B$6,AB487))</f>
        <v/>
      </c>
      <c r="AD487" s="2" t="str">
        <f t="shared" si="112"/>
        <v/>
      </c>
      <c r="AE487" s="2" t="str">
        <f t="shared" si="113"/>
        <v/>
      </c>
      <c r="AF487" s="3" t="e">
        <f t="shared" si="114"/>
        <v>#VALUE!</v>
      </c>
      <c r="AG487" t="e">
        <f t="shared" si="115"/>
        <v>#VALUE!</v>
      </c>
      <c r="AI487" s="2"/>
      <c r="AJ487" t="str">
        <f t="shared" si="116"/>
        <v/>
      </c>
      <c r="AK487" t="e">
        <f t="shared" si="117"/>
        <v>#VALUE!</v>
      </c>
      <c r="AL487" s="3"/>
      <c r="AM487" t="str">
        <f t="shared" si="118"/>
        <v/>
      </c>
      <c r="AN487" s="2" t="str">
        <f t="shared" si="119"/>
        <v/>
      </c>
      <c r="AO487" t="e">
        <f>IF(AF487="","",IF(AF487&lt;Settings!$B$8,"ROMI below target",IF(AND(Settings!$B$16&lt;&gt;"",AE487&gt;Settings!$B$16),"CAC above allowable",IF(AND(Settings!$B$10&lt;&gt;"",AG487&lt;Settings!$B$10),"Low MER","OK"))))</f>
        <v>#VALUE!</v>
      </c>
    </row>
    <row r="488" spans="5:41" x14ac:dyDescent="0.3">
      <c r="E488" s="2"/>
      <c r="F488" s="2"/>
      <c r="G488" s="2"/>
      <c r="H488" t="str">
        <f>IF(D488="","",XLOOKUP(D488,FX!$A$7:$A$100,FX!$C$7:$C$100,1))</f>
        <v/>
      </c>
      <c r="I488" s="2" t="str">
        <f t="shared" si="105"/>
        <v/>
      </c>
      <c r="J488" s="2" t="str">
        <f t="shared" si="106"/>
        <v/>
      </c>
      <c r="K488" s="2" t="str">
        <f t="shared" si="107"/>
        <v/>
      </c>
      <c r="N488" s="3">
        <f t="shared" si="108"/>
        <v>0</v>
      </c>
      <c r="O488" s="2">
        <f t="shared" si="109"/>
        <v>0</v>
      </c>
      <c r="Q488" s="2"/>
      <c r="S488" s="2" t="str">
        <f t="shared" si="110"/>
        <v/>
      </c>
      <c r="T488" s="2" t="str">
        <f t="shared" si="111"/>
        <v/>
      </c>
      <c r="U488" s="3"/>
      <c r="V488" s="3"/>
      <c r="Y488" s="2" t="str">
        <f>IF(T488="","",T488*(1-IF(U488="",Settings!$B$7,U488))*(1-IF(V488="",Settings!$B$6,V488)))</f>
        <v/>
      </c>
      <c r="Z488" s="3"/>
      <c r="AA488" s="3"/>
      <c r="AC488" s="2" t="str">
        <f>IF(Y488="","",Y488*IF(Z488="",Settings!$B$4,Z488) + Y488*IF(AA488="",Settings!$B$5,AA488) + R488*IF(AB488="",Settings!$B$6,AB488))</f>
        <v/>
      </c>
      <c r="AD488" s="2" t="str">
        <f t="shared" si="112"/>
        <v/>
      </c>
      <c r="AE488" s="2" t="str">
        <f t="shared" si="113"/>
        <v/>
      </c>
      <c r="AF488" s="3" t="e">
        <f t="shared" si="114"/>
        <v>#VALUE!</v>
      </c>
      <c r="AG488" t="e">
        <f t="shared" si="115"/>
        <v>#VALUE!</v>
      </c>
      <c r="AI488" s="2"/>
      <c r="AJ488" t="str">
        <f t="shared" si="116"/>
        <v/>
      </c>
      <c r="AK488" t="e">
        <f t="shared" si="117"/>
        <v>#VALUE!</v>
      </c>
      <c r="AL488" s="3"/>
      <c r="AM488" t="str">
        <f t="shared" si="118"/>
        <v/>
      </c>
      <c r="AN488" s="2" t="str">
        <f t="shared" si="119"/>
        <v/>
      </c>
      <c r="AO488" t="e">
        <f>IF(AF488="","",IF(AF488&lt;Settings!$B$8,"ROMI below target",IF(AND(Settings!$B$16&lt;&gt;"",AE488&gt;Settings!$B$16),"CAC above allowable",IF(AND(Settings!$B$10&lt;&gt;"",AG488&lt;Settings!$B$10),"Low MER","OK"))))</f>
        <v>#VALUE!</v>
      </c>
    </row>
    <row r="489" spans="5:41" x14ac:dyDescent="0.3">
      <c r="E489" s="2"/>
      <c r="F489" s="2"/>
      <c r="G489" s="2"/>
      <c r="H489" t="str">
        <f>IF(D489="","",XLOOKUP(D489,FX!$A$7:$A$100,FX!$C$7:$C$100,1))</f>
        <v/>
      </c>
      <c r="I489" s="2" t="str">
        <f t="shared" si="105"/>
        <v/>
      </c>
      <c r="J489" s="2" t="str">
        <f t="shared" si="106"/>
        <v/>
      </c>
      <c r="K489" s="2" t="str">
        <f t="shared" si="107"/>
        <v/>
      </c>
      <c r="N489" s="3">
        <f t="shared" si="108"/>
        <v>0</v>
      </c>
      <c r="O489" s="2">
        <f t="shared" si="109"/>
        <v>0</v>
      </c>
      <c r="Q489" s="2"/>
      <c r="S489" s="2" t="str">
        <f t="shared" si="110"/>
        <v/>
      </c>
      <c r="T489" s="2" t="str">
        <f t="shared" si="111"/>
        <v/>
      </c>
      <c r="U489" s="3"/>
      <c r="V489" s="3"/>
      <c r="Y489" s="2" t="str">
        <f>IF(T489="","",T489*(1-IF(U489="",Settings!$B$7,U489))*(1-IF(V489="",Settings!$B$6,V489)))</f>
        <v/>
      </c>
      <c r="Z489" s="3"/>
      <c r="AA489" s="3"/>
      <c r="AC489" s="2" t="str">
        <f>IF(Y489="","",Y489*IF(Z489="",Settings!$B$4,Z489) + Y489*IF(AA489="",Settings!$B$5,AA489) + R489*IF(AB489="",Settings!$B$6,AB489))</f>
        <v/>
      </c>
      <c r="AD489" s="2" t="str">
        <f t="shared" si="112"/>
        <v/>
      </c>
      <c r="AE489" s="2" t="str">
        <f t="shared" si="113"/>
        <v/>
      </c>
      <c r="AF489" s="3" t="e">
        <f t="shared" si="114"/>
        <v>#VALUE!</v>
      </c>
      <c r="AG489" t="e">
        <f t="shared" si="115"/>
        <v>#VALUE!</v>
      </c>
      <c r="AI489" s="2"/>
      <c r="AJ489" t="str">
        <f t="shared" si="116"/>
        <v/>
      </c>
      <c r="AK489" t="e">
        <f t="shared" si="117"/>
        <v>#VALUE!</v>
      </c>
      <c r="AL489" s="3"/>
      <c r="AM489" t="str">
        <f t="shared" si="118"/>
        <v/>
      </c>
      <c r="AN489" s="2" t="str">
        <f t="shared" si="119"/>
        <v/>
      </c>
      <c r="AO489" t="e">
        <f>IF(AF489="","",IF(AF489&lt;Settings!$B$8,"ROMI below target",IF(AND(Settings!$B$16&lt;&gt;"",AE489&gt;Settings!$B$16),"CAC above allowable",IF(AND(Settings!$B$10&lt;&gt;"",AG489&lt;Settings!$B$10),"Low MER","OK"))))</f>
        <v>#VALUE!</v>
      </c>
    </row>
    <row r="490" spans="5:41" x14ac:dyDescent="0.3">
      <c r="E490" s="2"/>
      <c r="F490" s="2"/>
      <c r="G490" s="2"/>
      <c r="H490" t="str">
        <f>IF(D490="","",XLOOKUP(D490,FX!$A$7:$A$100,FX!$C$7:$C$100,1))</f>
        <v/>
      </c>
      <c r="I490" s="2" t="str">
        <f t="shared" si="105"/>
        <v/>
      </c>
      <c r="J490" s="2" t="str">
        <f t="shared" si="106"/>
        <v/>
      </c>
      <c r="K490" s="2" t="str">
        <f t="shared" si="107"/>
        <v/>
      </c>
      <c r="N490" s="3">
        <f t="shared" si="108"/>
        <v>0</v>
      </c>
      <c r="O490" s="2">
        <f t="shared" si="109"/>
        <v>0</v>
      </c>
      <c r="Q490" s="2"/>
      <c r="S490" s="2" t="str">
        <f t="shared" si="110"/>
        <v/>
      </c>
      <c r="T490" s="2" t="str">
        <f t="shared" si="111"/>
        <v/>
      </c>
      <c r="U490" s="3"/>
      <c r="V490" s="3"/>
      <c r="Y490" s="2" t="str">
        <f>IF(T490="","",T490*(1-IF(U490="",Settings!$B$7,U490))*(1-IF(V490="",Settings!$B$6,V490)))</f>
        <v/>
      </c>
      <c r="Z490" s="3"/>
      <c r="AA490" s="3"/>
      <c r="AC490" s="2" t="str">
        <f>IF(Y490="","",Y490*IF(Z490="",Settings!$B$4,Z490) + Y490*IF(AA490="",Settings!$B$5,AA490) + R490*IF(AB490="",Settings!$B$6,AB490))</f>
        <v/>
      </c>
      <c r="AD490" s="2" t="str">
        <f t="shared" si="112"/>
        <v/>
      </c>
      <c r="AE490" s="2" t="str">
        <f t="shared" si="113"/>
        <v/>
      </c>
      <c r="AF490" s="3" t="e">
        <f t="shared" si="114"/>
        <v>#VALUE!</v>
      </c>
      <c r="AG490" t="e">
        <f t="shared" si="115"/>
        <v>#VALUE!</v>
      </c>
      <c r="AI490" s="2"/>
      <c r="AJ490" t="str">
        <f t="shared" si="116"/>
        <v/>
      </c>
      <c r="AK490" t="e">
        <f t="shared" si="117"/>
        <v>#VALUE!</v>
      </c>
      <c r="AL490" s="3"/>
      <c r="AM490" t="str">
        <f t="shared" si="118"/>
        <v/>
      </c>
      <c r="AN490" s="2" t="str">
        <f t="shared" si="119"/>
        <v/>
      </c>
      <c r="AO490" t="e">
        <f>IF(AF490="","",IF(AF490&lt;Settings!$B$8,"ROMI below target",IF(AND(Settings!$B$16&lt;&gt;"",AE490&gt;Settings!$B$16),"CAC above allowable",IF(AND(Settings!$B$10&lt;&gt;"",AG490&lt;Settings!$B$10),"Low MER","OK"))))</f>
        <v>#VALUE!</v>
      </c>
    </row>
    <row r="491" spans="5:41" x14ac:dyDescent="0.3">
      <c r="E491" s="2"/>
      <c r="F491" s="2"/>
      <c r="G491" s="2"/>
      <c r="H491" t="str">
        <f>IF(D491="","",XLOOKUP(D491,FX!$A$7:$A$100,FX!$C$7:$C$100,1))</f>
        <v/>
      </c>
      <c r="I491" s="2" t="str">
        <f t="shared" si="105"/>
        <v/>
      </c>
      <c r="J491" s="2" t="str">
        <f t="shared" si="106"/>
        <v/>
      </c>
      <c r="K491" s="2" t="str">
        <f t="shared" si="107"/>
        <v/>
      </c>
      <c r="N491" s="3">
        <f t="shared" si="108"/>
        <v>0</v>
      </c>
      <c r="O491" s="2">
        <f t="shared" si="109"/>
        <v>0</v>
      </c>
      <c r="Q491" s="2"/>
      <c r="S491" s="2" t="str">
        <f t="shared" si="110"/>
        <v/>
      </c>
      <c r="T491" s="2" t="str">
        <f t="shared" si="111"/>
        <v/>
      </c>
      <c r="U491" s="3"/>
      <c r="V491" s="3"/>
      <c r="Y491" s="2" t="str">
        <f>IF(T491="","",T491*(1-IF(U491="",Settings!$B$7,U491))*(1-IF(V491="",Settings!$B$6,V491)))</f>
        <v/>
      </c>
      <c r="Z491" s="3"/>
      <c r="AA491" s="3"/>
      <c r="AC491" s="2" t="str">
        <f>IF(Y491="","",Y491*IF(Z491="",Settings!$B$4,Z491) + Y491*IF(AA491="",Settings!$B$5,AA491) + R491*IF(AB491="",Settings!$B$6,AB491))</f>
        <v/>
      </c>
      <c r="AD491" s="2" t="str">
        <f t="shared" si="112"/>
        <v/>
      </c>
      <c r="AE491" s="2" t="str">
        <f t="shared" si="113"/>
        <v/>
      </c>
      <c r="AF491" s="3" t="e">
        <f t="shared" si="114"/>
        <v>#VALUE!</v>
      </c>
      <c r="AG491" t="e">
        <f t="shared" si="115"/>
        <v>#VALUE!</v>
      </c>
      <c r="AI491" s="2"/>
      <c r="AJ491" t="str">
        <f t="shared" si="116"/>
        <v/>
      </c>
      <c r="AK491" t="e">
        <f t="shared" si="117"/>
        <v>#VALUE!</v>
      </c>
      <c r="AL491" s="3"/>
      <c r="AM491" t="str">
        <f t="shared" si="118"/>
        <v/>
      </c>
      <c r="AN491" s="2" t="str">
        <f t="shared" si="119"/>
        <v/>
      </c>
      <c r="AO491" t="e">
        <f>IF(AF491="","",IF(AF491&lt;Settings!$B$8,"ROMI below target",IF(AND(Settings!$B$16&lt;&gt;"",AE491&gt;Settings!$B$16),"CAC above allowable",IF(AND(Settings!$B$10&lt;&gt;"",AG491&lt;Settings!$B$10),"Low MER","OK"))))</f>
        <v>#VALUE!</v>
      </c>
    </row>
    <row r="492" spans="5:41" x14ac:dyDescent="0.3">
      <c r="E492" s="2"/>
      <c r="F492" s="2"/>
      <c r="G492" s="2"/>
      <c r="H492" t="str">
        <f>IF(D492="","",XLOOKUP(D492,FX!$A$7:$A$100,FX!$C$7:$C$100,1))</f>
        <v/>
      </c>
      <c r="I492" s="2" t="str">
        <f t="shared" si="105"/>
        <v/>
      </c>
      <c r="J492" s="2" t="str">
        <f t="shared" si="106"/>
        <v/>
      </c>
      <c r="K492" s="2" t="str">
        <f t="shared" si="107"/>
        <v/>
      </c>
      <c r="N492" s="3">
        <f t="shared" si="108"/>
        <v>0</v>
      </c>
      <c r="O492" s="2">
        <f t="shared" si="109"/>
        <v>0</v>
      </c>
      <c r="Q492" s="2"/>
      <c r="S492" s="2" t="str">
        <f t="shared" si="110"/>
        <v/>
      </c>
      <c r="T492" s="2" t="str">
        <f t="shared" si="111"/>
        <v/>
      </c>
      <c r="U492" s="3"/>
      <c r="V492" s="3"/>
      <c r="Y492" s="2" t="str">
        <f>IF(T492="","",T492*(1-IF(U492="",Settings!$B$7,U492))*(1-IF(V492="",Settings!$B$6,V492)))</f>
        <v/>
      </c>
      <c r="Z492" s="3"/>
      <c r="AA492" s="3"/>
      <c r="AC492" s="2" t="str">
        <f>IF(Y492="","",Y492*IF(Z492="",Settings!$B$4,Z492) + Y492*IF(AA492="",Settings!$B$5,AA492) + R492*IF(AB492="",Settings!$B$6,AB492))</f>
        <v/>
      </c>
      <c r="AD492" s="2" t="str">
        <f t="shared" si="112"/>
        <v/>
      </c>
      <c r="AE492" s="2" t="str">
        <f t="shared" si="113"/>
        <v/>
      </c>
      <c r="AF492" s="3" t="e">
        <f t="shared" si="114"/>
        <v>#VALUE!</v>
      </c>
      <c r="AG492" t="e">
        <f t="shared" si="115"/>
        <v>#VALUE!</v>
      </c>
      <c r="AI492" s="2"/>
      <c r="AJ492" t="str">
        <f t="shared" si="116"/>
        <v/>
      </c>
      <c r="AK492" t="e">
        <f t="shared" si="117"/>
        <v>#VALUE!</v>
      </c>
      <c r="AL492" s="3"/>
      <c r="AM492" t="str">
        <f t="shared" si="118"/>
        <v/>
      </c>
      <c r="AN492" s="2" t="str">
        <f t="shared" si="119"/>
        <v/>
      </c>
      <c r="AO492" t="e">
        <f>IF(AF492="","",IF(AF492&lt;Settings!$B$8,"ROMI below target",IF(AND(Settings!$B$16&lt;&gt;"",AE492&gt;Settings!$B$16),"CAC above allowable",IF(AND(Settings!$B$10&lt;&gt;"",AG492&lt;Settings!$B$10),"Low MER","OK"))))</f>
        <v>#VALUE!</v>
      </c>
    </row>
    <row r="493" spans="5:41" x14ac:dyDescent="0.3">
      <c r="E493" s="2"/>
      <c r="F493" s="2"/>
      <c r="G493" s="2"/>
      <c r="H493" t="str">
        <f>IF(D493="","",XLOOKUP(D493,FX!$A$7:$A$100,FX!$C$7:$C$100,1))</f>
        <v/>
      </c>
      <c r="I493" s="2" t="str">
        <f t="shared" si="105"/>
        <v/>
      </c>
      <c r="J493" s="2" t="str">
        <f t="shared" si="106"/>
        <v/>
      </c>
      <c r="K493" s="2" t="str">
        <f t="shared" si="107"/>
        <v/>
      </c>
      <c r="N493" s="3">
        <f t="shared" si="108"/>
        <v>0</v>
      </c>
      <c r="O493" s="2">
        <f t="shared" si="109"/>
        <v>0</v>
      </c>
      <c r="Q493" s="2"/>
      <c r="S493" s="2" t="str">
        <f t="shared" si="110"/>
        <v/>
      </c>
      <c r="T493" s="2" t="str">
        <f t="shared" si="111"/>
        <v/>
      </c>
      <c r="U493" s="3"/>
      <c r="V493" s="3"/>
      <c r="Y493" s="2" t="str">
        <f>IF(T493="","",T493*(1-IF(U493="",Settings!$B$7,U493))*(1-IF(V493="",Settings!$B$6,V493)))</f>
        <v/>
      </c>
      <c r="Z493" s="3"/>
      <c r="AA493" s="3"/>
      <c r="AC493" s="2" t="str">
        <f>IF(Y493="","",Y493*IF(Z493="",Settings!$B$4,Z493) + Y493*IF(AA493="",Settings!$B$5,AA493) + R493*IF(AB493="",Settings!$B$6,AB493))</f>
        <v/>
      </c>
      <c r="AD493" s="2" t="str">
        <f t="shared" si="112"/>
        <v/>
      </c>
      <c r="AE493" s="2" t="str">
        <f t="shared" si="113"/>
        <v/>
      </c>
      <c r="AF493" s="3" t="e">
        <f t="shared" si="114"/>
        <v>#VALUE!</v>
      </c>
      <c r="AG493" t="e">
        <f t="shared" si="115"/>
        <v>#VALUE!</v>
      </c>
      <c r="AI493" s="2"/>
      <c r="AJ493" t="str">
        <f t="shared" si="116"/>
        <v/>
      </c>
      <c r="AK493" t="e">
        <f t="shared" si="117"/>
        <v>#VALUE!</v>
      </c>
      <c r="AL493" s="3"/>
      <c r="AM493" t="str">
        <f t="shared" si="118"/>
        <v/>
      </c>
      <c r="AN493" s="2" t="str">
        <f t="shared" si="119"/>
        <v/>
      </c>
      <c r="AO493" t="e">
        <f>IF(AF493="","",IF(AF493&lt;Settings!$B$8,"ROMI below target",IF(AND(Settings!$B$16&lt;&gt;"",AE493&gt;Settings!$B$16),"CAC above allowable",IF(AND(Settings!$B$10&lt;&gt;"",AG493&lt;Settings!$B$10),"Low MER","OK"))))</f>
        <v>#VALUE!</v>
      </c>
    </row>
    <row r="494" spans="5:41" x14ac:dyDescent="0.3">
      <c r="E494" s="2"/>
      <c r="F494" s="2"/>
      <c r="G494" s="2"/>
      <c r="H494" t="str">
        <f>IF(D494="","",XLOOKUP(D494,FX!$A$7:$A$100,FX!$C$7:$C$100,1))</f>
        <v/>
      </c>
      <c r="I494" s="2" t="str">
        <f t="shared" si="105"/>
        <v/>
      </c>
      <c r="J494" s="2" t="str">
        <f t="shared" si="106"/>
        <v/>
      </c>
      <c r="K494" s="2" t="str">
        <f t="shared" si="107"/>
        <v/>
      </c>
      <c r="N494" s="3">
        <f t="shared" si="108"/>
        <v>0</v>
      </c>
      <c r="O494" s="2">
        <f t="shared" si="109"/>
        <v>0</v>
      </c>
      <c r="Q494" s="2"/>
      <c r="S494" s="2" t="str">
        <f t="shared" si="110"/>
        <v/>
      </c>
      <c r="T494" s="2" t="str">
        <f t="shared" si="111"/>
        <v/>
      </c>
      <c r="U494" s="3"/>
      <c r="V494" s="3"/>
      <c r="Y494" s="2" t="str">
        <f>IF(T494="","",T494*(1-IF(U494="",Settings!$B$7,U494))*(1-IF(V494="",Settings!$B$6,V494)))</f>
        <v/>
      </c>
      <c r="Z494" s="3"/>
      <c r="AA494" s="3"/>
      <c r="AC494" s="2" t="str">
        <f>IF(Y494="","",Y494*IF(Z494="",Settings!$B$4,Z494) + Y494*IF(AA494="",Settings!$B$5,AA494) + R494*IF(AB494="",Settings!$B$6,AB494))</f>
        <v/>
      </c>
      <c r="AD494" s="2" t="str">
        <f t="shared" si="112"/>
        <v/>
      </c>
      <c r="AE494" s="2" t="str">
        <f t="shared" si="113"/>
        <v/>
      </c>
      <c r="AF494" s="3" t="e">
        <f t="shared" si="114"/>
        <v>#VALUE!</v>
      </c>
      <c r="AG494" t="e">
        <f t="shared" si="115"/>
        <v>#VALUE!</v>
      </c>
      <c r="AI494" s="2"/>
      <c r="AJ494" t="str">
        <f t="shared" si="116"/>
        <v/>
      </c>
      <c r="AK494" t="e">
        <f t="shared" si="117"/>
        <v>#VALUE!</v>
      </c>
      <c r="AL494" s="3"/>
      <c r="AM494" t="str">
        <f t="shared" si="118"/>
        <v/>
      </c>
      <c r="AN494" s="2" t="str">
        <f t="shared" si="119"/>
        <v/>
      </c>
      <c r="AO494" t="e">
        <f>IF(AF494="","",IF(AF494&lt;Settings!$B$8,"ROMI below target",IF(AND(Settings!$B$16&lt;&gt;"",AE494&gt;Settings!$B$16),"CAC above allowable",IF(AND(Settings!$B$10&lt;&gt;"",AG494&lt;Settings!$B$10),"Low MER","OK"))))</f>
        <v>#VALUE!</v>
      </c>
    </row>
    <row r="495" spans="5:41" x14ac:dyDescent="0.3">
      <c r="E495" s="2"/>
      <c r="F495" s="2"/>
      <c r="G495" s="2"/>
      <c r="H495" t="str">
        <f>IF(D495="","",XLOOKUP(D495,FX!$A$7:$A$100,FX!$C$7:$C$100,1))</f>
        <v/>
      </c>
      <c r="I495" s="2" t="str">
        <f t="shared" si="105"/>
        <v/>
      </c>
      <c r="J495" s="2" t="str">
        <f t="shared" si="106"/>
        <v/>
      </c>
      <c r="K495" s="2" t="str">
        <f t="shared" si="107"/>
        <v/>
      </c>
      <c r="N495" s="3">
        <f t="shared" si="108"/>
        <v>0</v>
      </c>
      <c r="O495" s="2">
        <f t="shared" si="109"/>
        <v>0</v>
      </c>
      <c r="Q495" s="2"/>
      <c r="S495" s="2" t="str">
        <f t="shared" si="110"/>
        <v/>
      </c>
      <c r="T495" s="2" t="str">
        <f t="shared" si="111"/>
        <v/>
      </c>
      <c r="U495" s="3"/>
      <c r="V495" s="3"/>
      <c r="Y495" s="2" t="str">
        <f>IF(T495="","",T495*(1-IF(U495="",Settings!$B$7,U495))*(1-IF(V495="",Settings!$B$6,V495)))</f>
        <v/>
      </c>
      <c r="Z495" s="3"/>
      <c r="AA495" s="3"/>
      <c r="AC495" s="2" t="str">
        <f>IF(Y495="","",Y495*IF(Z495="",Settings!$B$4,Z495) + Y495*IF(AA495="",Settings!$B$5,AA495) + R495*IF(AB495="",Settings!$B$6,AB495))</f>
        <v/>
      </c>
      <c r="AD495" s="2" t="str">
        <f t="shared" si="112"/>
        <v/>
      </c>
      <c r="AE495" s="2" t="str">
        <f t="shared" si="113"/>
        <v/>
      </c>
      <c r="AF495" s="3" t="e">
        <f t="shared" si="114"/>
        <v>#VALUE!</v>
      </c>
      <c r="AG495" t="e">
        <f t="shared" si="115"/>
        <v>#VALUE!</v>
      </c>
      <c r="AI495" s="2"/>
      <c r="AJ495" t="str">
        <f t="shared" si="116"/>
        <v/>
      </c>
      <c r="AK495" t="e">
        <f t="shared" si="117"/>
        <v>#VALUE!</v>
      </c>
      <c r="AL495" s="3"/>
      <c r="AM495" t="str">
        <f t="shared" si="118"/>
        <v/>
      </c>
      <c r="AN495" s="2" t="str">
        <f t="shared" si="119"/>
        <v/>
      </c>
      <c r="AO495" t="e">
        <f>IF(AF495="","",IF(AF495&lt;Settings!$B$8,"ROMI below target",IF(AND(Settings!$B$16&lt;&gt;"",AE495&gt;Settings!$B$16),"CAC above allowable",IF(AND(Settings!$B$10&lt;&gt;"",AG495&lt;Settings!$B$10),"Low MER","OK"))))</f>
        <v>#VALUE!</v>
      </c>
    </row>
    <row r="496" spans="5:41" x14ac:dyDescent="0.3">
      <c r="E496" s="2"/>
      <c r="F496" s="2"/>
      <c r="G496" s="2"/>
      <c r="H496" t="str">
        <f>IF(D496="","",XLOOKUP(D496,FX!$A$7:$A$100,FX!$C$7:$C$100,1))</f>
        <v/>
      </c>
      <c r="I496" s="2" t="str">
        <f t="shared" si="105"/>
        <v/>
      </c>
      <c r="J496" s="2" t="str">
        <f t="shared" si="106"/>
        <v/>
      </c>
      <c r="K496" s="2" t="str">
        <f t="shared" si="107"/>
        <v/>
      </c>
      <c r="N496" s="3">
        <f t="shared" si="108"/>
        <v>0</v>
      </c>
      <c r="O496" s="2">
        <f t="shared" si="109"/>
        <v>0</v>
      </c>
      <c r="Q496" s="2"/>
      <c r="S496" s="2" t="str">
        <f t="shared" si="110"/>
        <v/>
      </c>
      <c r="T496" s="2" t="str">
        <f t="shared" si="111"/>
        <v/>
      </c>
      <c r="U496" s="3"/>
      <c r="V496" s="3"/>
      <c r="Y496" s="2" t="str">
        <f>IF(T496="","",T496*(1-IF(U496="",Settings!$B$7,U496))*(1-IF(V496="",Settings!$B$6,V496)))</f>
        <v/>
      </c>
      <c r="Z496" s="3"/>
      <c r="AA496" s="3"/>
      <c r="AC496" s="2" t="str">
        <f>IF(Y496="","",Y496*IF(Z496="",Settings!$B$4,Z496) + Y496*IF(AA496="",Settings!$B$5,AA496) + R496*IF(AB496="",Settings!$B$6,AB496))</f>
        <v/>
      </c>
      <c r="AD496" s="2" t="str">
        <f t="shared" si="112"/>
        <v/>
      </c>
      <c r="AE496" s="2" t="str">
        <f t="shared" si="113"/>
        <v/>
      </c>
      <c r="AF496" s="3" t="e">
        <f t="shared" si="114"/>
        <v>#VALUE!</v>
      </c>
      <c r="AG496" t="e">
        <f t="shared" si="115"/>
        <v>#VALUE!</v>
      </c>
      <c r="AI496" s="2"/>
      <c r="AJ496" t="str">
        <f t="shared" si="116"/>
        <v/>
      </c>
      <c r="AK496" t="e">
        <f t="shared" si="117"/>
        <v>#VALUE!</v>
      </c>
      <c r="AL496" s="3"/>
      <c r="AM496" t="str">
        <f t="shared" si="118"/>
        <v/>
      </c>
      <c r="AN496" s="2" t="str">
        <f t="shared" si="119"/>
        <v/>
      </c>
      <c r="AO496" t="e">
        <f>IF(AF496="","",IF(AF496&lt;Settings!$B$8,"ROMI below target",IF(AND(Settings!$B$16&lt;&gt;"",AE496&gt;Settings!$B$16),"CAC above allowable",IF(AND(Settings!$B$10&lt;&gt;"",AG496&lt;Settings!$B$10),"Low MER","OK"))))</f>
        <v>#VALUE!</v>
      </c>
    </row>
    <row r="497" spans="5:41" x14ac:dyDescent="0.3">
      <c r="E497" s="2"/>
      <c r="F497" s="2"/>
      <c r="G497" s="2"/>
      <c r="H497" t="str">
        <f>IF(D497="","",XLOOKUP(D497,FX!$A$7:$A$100,FX!$C$7:$C$100,1))</f>
        <v/>
      </c>
      <c r="I497" s="2" t="str">
        <f t="shared" si="105"/>
        <v/>
      </c>
      <c r="J497" s="2" t="str">
        <f t="shared" si="106"/>
        <v/>
      </c>
      <c r="K497" s="2" t="str">
        <f t="shared" si="107"/>
        <v/>
      </c>
      <c r="N497" s="3">
        <f t="shared" si="108"/>
        <v>0</v>
      </c>
      <c r="O497" s="2">
        <f t="shared" si="109"/>
        <v>0</v>
      </c>
      <c r="Q497" s="2"/>
      <c r="S497" s="2" t="str">
        <f t="shared" si="110"/>
        <v/>
      </c>
      <c r="T497" s="2" t="str">
        <f t="shared" si="111"/>
        <v/>
      </c>
      <c r="U497" s="3"/>
      <c r="V497" s="3"/>
      <c r="Y497" s="2" t="str">
        <f>IF(T497="","",T497*(1-IF(U497="",Settings!$B$7,U497))*(1-IF(V497="",Settings!$B$6,V497)))</f>
        <v/>
      </c>
      <c r="Z497" s="3"/>
      <c r="AA497" s="3"/>
      <c r="AC497" s="2" t="str">
        <f>IF(Y497="","",Y497*IF(Z497="",Settings!$B$4,Z497) + Y497*IF(AA497="",Settings!$B$5,AA497) + R497*IF(AB497="",Settings!$B$6,AB497))</f>
        <v/>
      </c>
      <c r="AD497" s="2" t="str">
        <f t="shared" si="112"/>
        <v/>
      </c>
      <c r="AE497" s="2" t="str">
        <f t="shared" si="113"/>
        <v/>
      </c>
      <c r="AF497" s="3" t="e">
        <f t="shared" si="114"/>
        <v>#VALUE!</v>
      </c>
      <c r="AG497" t="e">
        <f t="shared" si="115"/>
        <v>#VALUE!</v>
      </c>
      <c r="AI497" s="2"/>
      <c r="AJ497" t="str">
        <f t="shared" si="116"/>
        <v/>
      </c>
      <c r="AK497" t="e">
        <f t="shared" si="117"/>
        <v>#VALUE!</v>
      </c>
      <c r="AL497" s="3"/>
      <c r="AM497" t="str">
        <f t="shared" si="118"/>
        <v/>
      </c>
      <c r="AN497" s="2" t="str">
        <f t="shared" si="119"/>
        <v/>
      </c>
      <c r="AO497" t="e">
        <f>IF(AF497="","",IF(AF497&lt;Settings!$B$8,"ROMI below target",IF(AND(Settings!$B$16&lt;&gt;"",AE497&gt;Settings!$B$16),"CAC above allowable",IF(AND(Settings!$B$10&lt;&gt;"",AG497&lt;Settings!$B$10),"Low MER","OK"))))</f>
        <v>#VALUE!</v>
      </c>
    </row>
    <row r="498" spans="5:41" x14ac:dyDescent="0.3">
      <c r="E498" s="2"/>
      <c r="F498" s="2"/>
      <c r="G498" s="2"/>
      <c r="H498" t="str">
        <f>IF(D498="","",XLOOKUP(D498,FX!$A$7:$A$100,FX!$C$7:$C$100,1))</f>
        <v/>
      </c>
      <c r="I498" s="2" t="str">
        <f t="shared" si="105"/>
        <v/>
      </c>
      <c r="J498" s="2" t="str">
        <f t="shared" si="106"/>
        <v/>
      </c>
      <c r="K498" s="2" t="str">
        <f t="shared" si="107"/>
        <v/>
      </c>
      <c r="N498" s="3">
        <f t="shared" si="108"/>
        <v>0</v>
      </c>
      <c r="O498" s="2">
        <f t="shared" si="109"/>
        <v>0</v>
      </c>
      <c r="Q498" s="2"/>
      <c r="S498" s="2" t="str">
        <f t="shared" si="110"/>
        <v/>
      </c>
      <c r="T498" s="2" t="str">
        <f t="shared" si="111"/>
        <v/>
      </c>
      <c r="U498" s="3"/>
      <c r="V498" s="3"/>
      <c r="Y498" s="2" t="str">
        <f>IF(T498="","",T498*(1-IF(U498="",Settings!$B$7,U498))*(1-IF(V498="",Settings!$B$6,V498)))</f>
        <v/>
      </c>
      <c r="Z498" s="3"/>
      <c r="AA498" s="3"/>
      <c r="AC498" s="2" t="str">
        <f>IF(Y498="","",Y498*IF(Z498="",Settings!$B$4,Z498) + Y498*IF(AA498="",Settings!$B$5,AA498) + R498*IF(AB498="",Settings!$B$6,AB498))</f>
        <v/>
      </c>
      <c r="AD498" s="2" t="str">
        <f t="shared" si="112"/>
        <v/>
      </c>
      <c r="AE498" s="2" t="str">
        <f t="shared" si="113"/>
        <v/>
      </c>
      <c r="AF498" s="3" t="e">
        <f t="shared" si="114"/>
        <v>#VALUE!</v>
      </c>
      <c r="AG498" t="e">
        <f t="shared" si="115"/>
        <v>#VALUE!</v>
      </c>
      <c r="AI498" s="2"/>
      <c r="AJ498" t="str">
        <f t="shared" si="116"/>
        <v/>
      </c>
      <c r="AK498" t="e">
        <f t="shared" si="117"/>
        <v>#VALUE!</v>
      </c>
      <c r="AL498" s="3"/>
      <c r="AM498" t="str">
        <f t="shared" si="118"/>
        <v/>
      </c>
      <c r="AN498" s="2" t="str">
        <f t="shared" si="119"/>
        <v/>
      </c>
      <c r="AO498" t="e">
        <f>IF(AF498="","",IF(AF498&lt;Settings!$B$8,"ROMI below target",IF(AND(Settings!$B$16&lt;&gt;"",AE498&gt;Settings!$B$16),"CAC above allowable",IF(AND(Settings!$B$10&lt;&gt;"",AG498&lt;Settings!$B$10),"Low MER","OK"))))</f>
        <v>#VALUE!</v>
      </c>
    </row>
    <row r="499" spans="5:41" x14ac:dyDescent="0.3">
      <c r="E499" s="2"/>
      <c r="F499" s="2"/>
      <c r="G499" s="2"/>
      <c r="H499" t="str">
        <f>IF(D499="","",XLOOKUP(D499,FX!$A$7:$A$100,FX!$C$7:$C$100,1))</f>
        <v/>
      </c>
      <c r="I499" s="2" t="str">
        <f t="shared" si="105"/>
        <v/>
      </c>
      <c r="J499" s="2" t="str">
        <f t="shared" si="106"/>
        <v/>
      </c>
      <c r="K499" s="2" t="str">
        <f t="shared" si="107"/>
        <v/>
      </c>
      <c r="N499" s="3">
        <f t="shared" si="108"/>
        <v>0</v>
      </c>
      <c r="O499" s="2">
        <f t="shared" si="109"/>
        <v>0</v>
      </c>
      <c r="Q499" s="2"/>
      <c r="S499" s="2" t="str">
        <f t="shared" si="110"/>
        <v/>
      </c>
      <c r="T499" s="2" t="str">
        <f t="shared" si="111"/>
        <v/>
      </c>
      <c r="U499" s="3"/>
      <c r="V499" s="3"/>
      <c r="Y499" s="2" t="str">
        <f>IF(T499="","",T499*(1-IF(U499="",Settings!$B$7,U499))*(1-IF(V499="",Settings!$B$6,V499)))</f>
        <v/>
      </c>
      <c r="Z499" s="3"/>
      <c r="AA499" s="3"/>
      <c r="AC499" s="2" t="str">
        <f>IF(Y499="","",Y499*IF(Z499="",Settings!$B$4,Z499) + Y499*IF(AA499="",Settings!$B$5,AA499) + R499*IF(AB499="",Settings!$B$6,AB499))</f>
        <v/>
      </c>
      <c r="AD499" s="2" t="str">
        <f t="shared" si="112"/>
        <v/>
      </c>
      <c r="AE499" s="2" t="str">
        <f t="shared" si="113"/>
        <v/>
      </c>
      <c r="AF499" s="3" t="e">
        <f t="shared" si="114"/>
        <v>#VALUE!</v>
      </c>
      <c r="AG499" t="e">
        <f t="shared" si="115"/>
        <v>#VALUE!</v>
      </c>
      <c r="AI499" s="2"/>
      <c r="AJ499" t="str">
        <f t="shared" si="116"/>
        <v/>
      </c>
      <c r="AK499" t="e">
        <f t="shared" si="117"/>
        <v>#VALUE!</v>
      </c>
      <c r="AL499" s="3"/>
      <c r="AM499" t="str">
        <f t="shared" si="118"/>
        <v/>
      </c>
      <c r="AN499" s="2" t="str">
        <f t="shared" si="119"/>
        <v/>
      </c>
      <c r="AO499" t="e">
        <f>IF(AF499="","",IF(AF499&lt;Settings!$B$8,"ROMI below target",IF(AND(Settings!$B$16&lt;&gt;"",AE499&gt;Settings!$B$16),"CAC above allowable",IF(AND(Settings!$B$10&lt;&gt;"",AG499&lt;Settings!$B$10),"Low MER","OK"))))</f>
        <v>#VALUE!</v>
      </c>
    </row>
    <row r="500" spans="5:41" x14ac:dyDescent="0.3">
      <c r="E500" s="2"/>
      <c r="F500" s="2"/>
      <c r="G500" s="2"/>
      <c r="H500" t="str">
        <f>IF(D500="","",XLOOKUP(D500,FX!$A$7:$A$100,FX!$C$7:$C$100,1))</f>
        <v/>
      </c>
      <c r="I500" s="2" t="str">
        <f t="shared" si="105"/>
        <v/>
      </c>
      <c r="J500" s="2" t="str">
        <f t="shared" si="106"/>
        <v/>
      </c>
      <c r="K500" s="2" t="str">
        <f t="shared" si="107"/>
        <v/>
      </c>
      <c r="N500" s="3">
        <f t="shared" si="108"/>
        <v>0</v>
      </c>
      <c r="O500" s="2">
        <f t="shared" si="109"/>
        <v>0</v>
      </c>
      <c r="Q500" s="2"/>
      <c r="S500" s="2" t="str">
        <f t="shared" si="110"/>
        <v/>
      </c>
      <c r="T500" s="2" t="str">
        <f t="shared" si="111"/>
        <v/>
      </c>
      <c r="U500" s="3"/>
      <c r="V500" s="3"/>
      <c r="Y500" s="2" t="str">
        <f>IF(T500="","",T500*(1-IF(U500="",Settings!$B$7,U500))*(1-IF(V500="",Settings!$B$6,V500)))</f>
        <v/>
      </c>
      <c r="Z500" s="3"/>
      <c r="AA500" s="3"/>
      <c r="AC500" s="2" t="str">
        <f>IF(Y500="","",Y500*IF(Z500="",Settings!$B$4,Z500) + Y500*IF(AA500="",Settings!$B$5,AA500) + R500*IF(AB500="",Settings!$B$6,AB500))</f>
        <v/>
      </c>
      <c r="AD500" s="2" t="str">
        <f t="shared" si="112"/>
        <v/>
      </c>
      <c r="AE500" s="2" t="str">
        <f t="shared" si="113"/>
        <v/>
      </c>
      <c r="AF500" s="3" t="e">
        <f t="shared" si="114"/>
        <v>#VALUE!</v>
      </c>
      <c r="AG500" t="e">
        <f t="shared" si="115"/>
        <v>#VALUE!</v>
      </c>
      <c r="AI500" s="2"/>
      <c r="AJ500" t="str">
        <f t="shared" si="116"/>
        <v/>
      </c>
      <c r="AK500" t="e">
        <f t="shared" si="117"/>
        <v>#VALUE!</v>
      </c>
      <c r="AL500" s="3"/>
      <c r="AM500" t="str">
        <f t="shared" si="118"/>
        <v/>
      </c>
      <c r="AN500" s="2" t="str">
        <f t="shared" si="119"/>
        <v/>
      </c>
      <c r="AO500" t="e">
        <f>IF(AF500="","",IF(AF500&lt;Settings!$B$8,"ROMI below target",IF(AND(Settings!$B$16&lt;&gt;"",AE500&gt;Settings!$B$16),"CAC above allowable",IF(AND(Settings!$B$10&lt;&gt;"",AG500&lt;Settings!$B$10),"Low MER","OK"))))</f>
        <v>#VALUE!</v>
      </c>
    </row>
    <row r="501" spans="5:41" x14ac:dyDescent="0.3">
      <c r="E501" s="2"/>
      <c r="F501" s="2"/>
      <c r="G501" s="2"/>
      <c r="H501" t="str">
        <f>IF(D501="","",XLOOKUP(D501,FX!$A$7:$A$100,FX!$C$7:$C$100,1))</f>
        <v/>
      </c>
      <c r="I501" s="2" t="str">
        <f t="shared" si="105"/>
        <v/>
      </c>
      <c r="J501" s="2" t="str">
        <f t="shared" si="106"/>
        <v/>
      </c>
      <c r="K501" s="2" t="str">
        <f t="shared" si="107"/>
        <v/>
      </c>
      <c r="N501" s="3">
        <f t="shared" si="108"/>
        <v>0</v>
      </c>
      <c r="O501" s="2">
        <f t="shared" si="109"/>
        <v>0</v>
      </c>
      <c r="Q501" s="2"/>
      <c r="S501" s="2" t="str">
        <f t="shared" si="110"/>
        <v/>
      </c>
      <c r="T501" s="2" t="str">
        <f t="shared" si="111"/>
        <v/>
      </c>
      <c r="U501" s="3"/>
      <c r="V501" s="3"/>
      <c r="Y501" s="2" t="str">
        <f>IF(T501="","",T501*(1-IF(U501="",Settings!$B$7,U501))*(1-IF(V501="",Settings!$B$6,V501)))</f>
        <v/>
      </c>
      <c r="Z501" s="3"/>
      <c r="AA501" s="3"/>
      <c r="AC501" s="2" t="str">
        <f>IF(Y501="","",Y501*IF(Z501="",Settings!$B$4,Z501) + Y501*IF(AA501="",Settings!$B$5,AA501) + R501*IF(AB501="",Settings!$B$6,AB501))</f>
        <v/>
      </c>
      <c r="AD501" s="2" t="str">
        <f t="shared" si="112"/>
        <v/>
      </c>
      <c r="AE501" s="2" t="str">
        <f t="shared" si="113"/>
        <v/>
      </c>
      <c r="AF501" s="3" t="e">
        <f t="shared" si="114"/>
        <v>#VALUE!</v>
      </c>
      <c r="AG501" t="e">
        <f t="shared" si="115"/>
        <v>#VALUE!</v>
      </c>
      <c r="AI501" s="2"/>
      <c r="AJ501" t="str">
        <f t="shared" si="116"/>
        <v/>
      </c>
      <c r="AK501" t="e">
        <f t="shared" si="117"/>
        <v>#VALUE!</v>
      </c>
      <c r="AL501" s="3"/>
      <c r="AM501" t="str">
        <f t="shared" si="118"/>
        <v/>
      </c>
      <c r="AN501" s="2" t="str">
        <f t="shared" si="119"/>
        <v/>
      </c>
      <c r="AO501" t="e">
        <f>IF(AF501="","",IF(AF501&lt;Settings!$B$8,"ROMI below target",IF(AND(Settings!$B$16&lt;&gt;"",AE501&gt;Settings!$B$16),"CAC above allowable",IF(AND(Settings!$B$10&lt;&gt;"",AG501&lt;Settings!$B$10),"Low MER","OK"))))</f>
        <v>#VALUE!</v>
      </c>
    </row>
    <row r="502" spans="5:41" x14ac:dyDescent="0.3">
      <c r="E502" s="2"/>
      <c r="F502" s="2"/>
      <c r="G502" s="2"/>
      <c r="H502" t="str">
        <f>IF(D502="","",XLOOKUP(D502,FX!$A$7:$A$100,FX!$C$7:$C$100,1))</f>
        <v/>
      </c>
      <c r="I502" s="2" t="str">
        <f t="shared" si="105"/>
        <v/>
      </c>
      <c r="J502" s="2" t="str">
        <f t="shared" si="106"/>
        <v/>
      </c>
      <c r="K502" s="2" t="str">
        <f t="shared" si="107"/>
        <v/>
      </c>
      <c r="N502" s="3">
        <f t="shared" si="108"/>
        <v>0</v>
      </c>
      <c r="O502" s="2">
        <f t="shared" si="109"/>
        <v>0</v>
      </c>
      <c r="Q502" s="2"/>
      <c r="S502" s="2" t="str">
        <f t="shared" si="110"/>
        <v/>
      </c>
      <c r="T502" s="2" t="str">
        <f t="shared" si="111"/>
        <v/>
      </c>
      <c r="U502" s="3"/>
      <c r="V502" s="3"/>
      <c r="Y502" s="2" t="str">
        <f>IF(T502="","",T502*(1-IF(U502="",Settings!$B$7,U502))*(1-IF(V502="",Settings!$B$6,V502)))</f>
        <v/>
      </c>
      <c r="Z502" s="3"/>
      <c r="AA502" s="3"/>
      <c r="AC502" s="2" t="str">
        <f>IF(Y502="","",Y502*IF(Z502="",Settings!$B$4,Z502) + Y502*IF(AA502="",Settings!$B$5,AA502) + R502*IF(AB502="",Settings!$B$6,AB502))</f>
        <v/>
      </c>
      <c r="AD502" s="2" t="str">
        <f t="shared" si="112"/>
        <v/>
      </c>
      <c r="AE502" s="2" t="str">
        <f t="shared" si="113"/>
        <v/>
      </c>
      <c r="AF502" s="3" t="e">
        <f t="shared" si="114"/>
        <v>#VALUE!</v>
      </c>
      <c r="AG502" t="e">
        <f t="shared" si="115"/>
        <v>#VALUE!</v>
      </c>
      <c r="AI502" s="2"/>
      <c r="AJ502" t="str">
        <f t="shared" si="116"/>
        <v/>
      </c>
      <c r="AK502" t="e">
        <f t="shared" si="117"/>
        <v>#VALUE!</v>
      </c>
      <c r="AL502" s="3"/>
      <c r="AM502" t="str">
        <f t="shared" si="118"/>
        <v/>
      </c>
      <c r="AN502" s="2" t="str">
        <f t="shared" si="119"/>
        <v/>
      </c>
      <c r="AO502" t="e">
        <f>IF(AF502="","",IF(AF502&lt;Settings!$B$8,"ROMI below target",IF(AND(Settings!$B$16&lt;&gt;"",AE502&gt;Settings!$B$16),"CAC above allowable",IF(AND(Settings!$B$10&lt;&gt;"",AG502&lt;Settings!$B$10),"Low MER","OK"))))</f>
        <v>#VALUE!</v>
      </c>
    </row>
    <row r="503" spans="5:41" x14ac:dyDescent="0.3">
      <c r="E503" s="2"/>
      <c r="F503" s="2"/>
      <c r="G503" s="2"/>
      <c r="H503" t="str">
        <f>IF(D503="","",XLOOKUP(D503,FX!$A$7:$A$100,FX!$C$7:$C$100,1))</f>
        <v/>
      </c>
      <c r="I503" s="2" t="str">
        <f t="shared" si="105"/>
        <v/>
      </c>
      <c r="J503" s="2" t="str">
        <f t="shared" si="106"/>
        <v/>
      </c>
      <c r="K503" s="2" t="str">
        <f t="shared" si="107"/>
        <v/>
      </c>
      <c r="N503" s="3">
        <f t="shared" si="108"/>
        <v>0</v>
      </c>
      <c r="O503" s="2">
        <f t="shared" si="109"/>
        <v>0</v>
      </c>
      <c r="Q503" s="2"/>
      <c r="S503" s="2" t="str">
        <f t="shared" si="110"/>
        <v/>
      </c>
      <c r="T503" s="2" t="str">
        <f t="shared" si="111"/>
        <v/>
      </c>
      <c r="U503" s="3"/>
      <c r="V503" s="3"/>
      <c r="Y503" s="2" t="str">
        <f>IF(T503="","",T503*(1-IF(U503="",Settings!$B$7,U503))*(1-IF(V503="",Settings!$B$6,V503)))</f>
        <v/>
      </c>
      <c r="Z503" s="3"/>
      <c r="AA503" s="3"/>
      <c r="AC503" s="2" t="str">
        <f>IF(Y503="","",Y503*IF(Z503="",Settings!$B$4,Z503) + Y503*IF(AA503="",Settings!$B$5,AA503) + R503*IF(AB503="",Settings!$B$6,AB503))</f>
        <v/>
      </c>
      <c r="AD503" s="2" t="str">
        <f t="shared" si="112"/>
        <v/>
      </c>
      <c r="AE503" s="2" t="str">
        <f t="shared" si="113"/>
        <v/>
      </c>
      <c r="AF503" s="3" t="e">
        <f t="shared" si="114"/>
        <v>#VALUE!</v>
      </c>
      <c r="AG503" t="e">
        <f t="shared" si="115"/>
        <v>#VALUE!</v>
      </c>
      <c r="AI503" s="2"/>
      <c r="AJ503" t="str">
        <f t="shared" si="116"/>
        <v/>
      </c>
      <c r="AK503" t="e">
        <f t="shared" si="117"/>
        <v>#VALUE!</v>
      </c>
      <c r="AL503" s="3"/>
      <c r="AM503" t="str">
        <f t="shared" si="118"/>
        <v/>
      </c>
      <c r="AN503" s="2" t="str">
        <f t="shared" si="119"/>
        <v/>
      </c>
      <c r="AO503" t="e">
        <f>IF(AF503="","",IF(AF503&lt;Settings!$B$8,"ROMI below target",IF(AND(Settings!$B$16&lt;&gt;"",AE503&gt;Settings!$B$16),"CAC above allowable",IF(AND(Settings!$B$10&lt;&gt;"",AG503&lt;Settings!$B$10),"Low MER","OK"))))</f>
        <v>#VALUE!</v>
      </c>
    </row>
    <row r="504" spans="5:41" x14ac:dyDescent="0.3">
      <c r="E504" s="2"/>
      <c r="F504" s="2"/>
      <c r="G504" s="2"/>
      <c r="H504" t="str">
        <f>IF(D504="","",XLOOKUP(D504,FX!$A$7:$A$100,FX!$C$7:$C$100,1))</f>
        <v/>
      </c>
      <c r="I504" s="2" t="str">
        <f t="shared" si="105"/>
        <v/>
      </c>
      <c r="J504" s="2" t="str">
        <f t="shared" si="106"/>
        <v/>
      </c>
      <c r="K504" s="2" t="str">
        <f t="shared" si="107"/>
        <v/>
      </c>
      <c r="N504" s="3">
        <f t="shared" si="108"/>
        <v>0</v>
      </c>
      <c r="O504" s="2">
        <f t="shared" si="109"/>
        <v>0</v>
      </c>
      <c r="Q504" s="2"/>
      <c r="S504" s="2" t="str">
        <f t="shared" si="110"/>
        <v/>
      </c>
      <c r="T504" s="2" t="str">
        <f t="shared" si="111"/>
        <v/>
      </c>
      <c r="U504" s="3"/>
      <c r="V504" s="3"/>
      <c r="Y504" s="2" t="str">
        <f>IF(T504="","",T504*(1-IF(U504="",Settings!$B$7,U504))*(1-IF(V504="",Settings!$B$6,V504)))</f>
        <v/>
      </c>
      <c r="Z504" s="3"/>
      <c r="AA504" s="3"/>
      <c r="AC504" s="2" t="str">
        <f>IF(Y504="","",Y504*IF(Z504="",Settings!$B$4,Z504) + Y504*IF(AA504="",Settings!$B$5,AA504) + R504*IF(AB504="",Settings!$B$6,AB504))</f>
        <v/>
      </c>
      <c r="AD504" s="2" t="str">
        <f t="shared" si="112"/>
        <v/>
      </c>
      <c r="AE504" s="2" t="str">
        <f t="shared" si="113"/>
        <v/>
      </c>
      <c r="AF504" s="3" t="e">
        <f t="shared" si="114"/>
        <v>#VALUE!</v>
      </c>
      <c r="AG504" t="e">
        <f t="shared" si="115"/>
        <v>#VALUE!</v>
      </c>
      <c r="AI504" s="2"/>
      <c r="AJ504" t="str">
        <f t="shared" si="116"/>
        <v/>
      </c>
      <c r="AK504" t="e">
        <f t="shared" si="117"/>
        <v>#VALUE!</v>
      </c>
      <c r="AL504" s="3"/>
      <c r="AM504" t="str">
        <f t="shared" si="118"/>
        <v/>
      </c>
      <c r="AN504" s="2" t="str">
        <f t="shared" si="119"/>
        <v/>
      </c>
      <c r="AO504" t="e">
        <f>IF(AF504="","",IF(AF504&lt;Settings!$B$8,"ROMI below target",IF(AND(Settings!$B$16&lt;&gt;"",AE504&gt;Settings!$B$16),"CAC above allowable",IF(AND(Settings!$B$10&lt;&gt;"",AG504&lt;Settings!$B$10),"Low MER","OK"))))</f>
        <v>#VALUE!</v>
      </c>
    </row>
    <row r="505" spans="5:41" x14ac:dyDescent="0.3">
      <c r="E505" s="2"/>
      <c r="F505" s="2"/>
      <c r="G505" s="2"/>
      <c r="H505" t="str">
        <f>IF(D505="","",XLOOKUP(D505,FX!$A$7:$A$100,FX!$C$7:$C$100,1))</f>
        <v/>
      </c>
      <c r="I505" s="2" t="str">
        <f t="shared" si="105"/>
        <v/>
      </c>
      <c r="J505" s="2" t="str">
        <f t="shared" si="106"/>
        <v/>
      </c>
      <c r="K505" s="2" t="str">
        <f t="shared" si="107"/>
        <v/>
      </c>
      <c r="N505" s="3">
        <f t="shared" si="108"/>
        <v>0</v>
      </c>
      <c r="O505" s="2">
        <f t="shared" si="109"/>
        <v>0</v>
      </c>
      <c r="Q505" s="2"/>
      <c r="S505" s="2" t="str">
        <f t="shared" si="110"/>
        <v/>
      </c>
      <c r="T505" s="2" t="str">
        <f t="shared" si="111"/>
        <v/>
      </c>
      <c r="U505" s="3"/>
      <c r="V505" s="3"/>
      <c r="Y505" s="2" t="str">
        <f>IF(T505="","",T505*(1-IF(U505="",Settings!$B$7,U505))*(1-IF(V505="",Settings!$B$6,V505)))</f>
        <v/>
      </c>
      <c r="Z505" s="3"/>
      <c r="AA505" s="3"/>
      <c r="AC505" s="2" t="str">
        <f>IF(Y505="","",Y505*IF(Z505="",Settings!$B$4,Z505) + Y505*IF(AA505="",Settings!$B$5,AA505) + R505*IF(AB505="",Settings!$B$6,AB505))</f>
        <v/>
      </c>
      <c r="AD505" s="2" t="str">
        <f t="shared" si="112"/>
        <v/>
      </c>
      <c r="AE505" s="2" t="str">
        <f t="shared" si="113"/>
        <v/>
      </c>
      <c r="AF505" s="3" t="e">
        <f t="shared" si="114"/>
        <v>#VALUE!</v>
      </c>
      <c r="AG505" t="e">
        <f t="shared" si="115"/>
        <v>#VALUE!</v>
      </c>
      <c r="AI505" s="2"/>
      <c r="AJ505" t="str">
        <f t="shared" si="116"/>
        <v/>
      </c>
      <c r="AK505" t="e">
        <f t="shared" si="117"/>
        <v>#VALUE!</v>
      </c>
      <c r="AL505" s="3"/>
      <c r="AM505" t="str">
        <f t="shared" si="118"/>
        <v/>
      </c>
      <c r="AN505" s="2" t="str">
        <f t="shared" si="119"/>
        <v/>
      </c>
      <c r="AO505" t="e">
        <f>IF(AF505="","",IF(AF505&lt;Settings!$B$8,"ROMI below target",IF(AND(Settings!$B$16&lt;&gt;"",AE505&gt;Settings!$B$16),"CAC above allowable",IF(AND(Settings!$B$10&lt;&gt;"",AG505&lt;Settings!$B$10),"Low MER","OK"))))</f>
        <v>#VALUE!</v>
      </c>
    </row>
    <row r="506" spans="5:41" x14ac:dyDescent="0.3">
      <c r="E506" s="2"/>
      <c r="F506" s="2"/>
      <c r="G506" s="2"/>
      <c r="H506" t="str">
        <f>IF(D506="","",XLOOKUP(D506,FX!$A$7:$A$100,FX!$C$7:$C$100,1))</f>
        <v/>
      </c>
      <c r="I506" s="2" t="str">
        <f t="shared" si="105"/>
        <v/>
      </c>
      <c r="J506" s="2" t="str">
        <f t="shared" si="106"/>
        <v/>
      </c>
      <c r="K506" s="2" t="str">
        <f t="shared" si="107"/>
        <v/>
      </c>
      <c r="N506" s="3">
        <f t="shared" si="108"/>
        <v>0</v>
      </c>
      <c r="O506" s="2">
        <f t="shared" si="109"/>
        <v>0</v>
      </c>
      <c r="Q506" s="2"/>
      <c r="S506" s="2" t="str">
        <f t="shared" si="110"/>
        <v/>
      </c>
      <c r="T506" s="2" t="str">
        <f t="shared" si="111"/>
        <v/>
      </c>
      <c r="U506" s="3"/>
      <c r="V506" s="3"/>
      <c r="Y506" s="2" t="str">
        <f>IF(T506="","",T506*(1-IF(U506="",Settings!$B$7,U506))*(1-IF(V506="",Settings!$B$6,V506)))</f>
        <v/>
      </c>
      <c r="Z506" s="3"/>
      <c r="AA506" s="3"/>
      <c r="AC506" s="2" t="str">
        <f>IF(Y506="","",Y506*IF(Z506="",Settings!$B$4,Z506) + Y506*IF(AA506="",Settings!$B$5,AA506) + R506*IF(AB506="",Settings!$B$6,AB506))</f>
        <v/>
      </c>
      <c r="AD506" s="2" t="str">
        <f t="shared" si="112"/>
        <v/>
      </c>
      <c r="AE506" s="2" t="str">
        <f t="shared" si="113"/>
        <v/>
      </c>
      <c r="AF506" s="3" t="e">
        <f t="shared" si="114"/>
        <v>#VALUE!</v>
      </c>
      <c r="AG506" t="e">
        <f t="shared" si="115"/>
        <v>#VALUE!</v>
      </c>
      <c r="AI506" s="2"/>
      <c r="AJ506" t="str">
        <f t="shared" si="116"/>
        <v/>
      </c>
      <c r="AK506" t="e">
        <f t="shared" si="117"/>
        <v>#VALUE!</v>
      </c>
      <c r="AL506" s="3"/>
      <c r="AM506" t="str">
        <f t="shared" si="118"/>
        <v/>
      </c>
      <c r="AN506" s="2" t="str">
        <f t="shared" si="119"/>
        <v/>
      </c>
      <c r="AO506" t="e">
        <f>IF(AF506="","",IF(AF506&lt;Settings!$B$8,"ROMI below target",IF(AND(Settings!$B$16&lt;&gt;"",AE506&gt;Settings!$B$16),"CAC above allowable",IF(AND(Settings!$B$10&lt;&gt;"",AG506&lt;Settings!$B$10),"Low MER","OK"))))</f>
        <v>#VALUE!</v>
      </c>
    </row>
    <row r="507" spans="5:41" x14ac:dyDescent="0.3">
      <c r="E507" s="2"/>
      <c r="F507" s="2"/>
      <c r="G507" s="2"/>
      <c r="H507" t="str">
        <f>IF(D507="","",XLOOKUP(D507,FX!$A$7:$A$100,FX!$C$7:$C$100,1))</f>
        <v/>
      </c>
      <c r="I507" s="2" t="str">
        <f t="shared" si="105"/>
        <v/>
      </c>
      <c r="J507" s="2" t="str">
        <f t="shared" si="106"/>
        <v/>
      </c>
      <c r="K507" s="2" t="str">
        <f t="shared" si="107"/>
        <v/>
      </c>
      <c r="N507" s="3">
        <f t="shared" si="108"/>
        <v>0</v>
      </c>
      <c r="O507" s="2">
        <f t="shared" si="109"/>
        <v>0</v>
      </c>
      <c r="Q507" s="2"/>
      <c r="S507" s="2" t="str">
        <f t="shared" si="110"/>
        <v/>
      </c>
      <c r="T507" s="2" t="str">
        <f t="shared" si="111"/>
        <v/>
      </c>
      <c r="U507" s="3"/>
      <c r="V507" s="3"/>
      <c r="Y507" s="2" t="str">
        <f>IF(T507="","",T507*(1-IF(U507="",Settings!$B$7,U507))*(1-IF(V507="",Settings!$B$6,V507)))</f>
        <v/>
      </c>
      <c r="Z507" s="3"/>
      <c r="AA507" s="3"/>
      <c r="AC507" s="2" t="str">
        <f>IF(Y507="","",Y507*IF(Z507="",Settings!$B$4,Z507) + Y507*IF(AA507="",Settings!$B$5,AA507) + R507*IF(AB507="",Settings!$B$6,AB507))</f>
        <v/>
      </c>
      <c r="AD507" s="2" t="str">
        <f t="shared" si="112"/>
        <v/>
      </c>
      <c r="AE507" s="2" t="str">
        <f t="shared" si="113"/>
        <v/>
      </c>
      <c r="AF507" s="3" t="e">
        <f t="shared" si="114"/>
        <v>#VALUE!</v>
      </c>
      <c r="AG507" t="e">
        <f t="shared" si="115"/>
        <v>#VALUE!</v>
      </c>
      <c r="AI507" s="2"/>
      <c r="AJ507" t="str">
        <f t="shared" si="116"/>
        <v/>
      </c>
      <c r="AK507" t="e">
        <f t="shared" si="117"/>
        <v>#VALUE!</v>
      </c>
      <c r="AL507" s="3"/>
      <c r="AM507" t="str">
        <f t="shared" si="118"/>
        <v/>
      </c>
      <c r="AN507" s="2" t="str">
        <f t="shared" si="119"/>
        <v/>
      </c>
      <c r="AO507" t="e">
        <f>IF(AF507="","",IF(AF507&lt;Settings!$B$8,"ROMI below target",IF(AND(Settings!$B$16&lt;&gt;"",AE507&gt;Settings!$B$16),"CAC above allowable",IF(AND(Settings!$B$10&lt;&gt;"",AG507&lt;Settings!$B$10),"Low MER","OK"))))</f>
        <v>#VALUE!</v>
      </c>
    </row>
    <row r="508" spans="5:41" x14ac:dyDescent="0.3">
      <c r="E508" s="2"/>
      <c r="F508" s="2"/>
      <c r="G508" s="2"/>
      <c r="H508" t="str">
        <f>IF(D508="","",XLOOKUP(D508,FX!$A$7:$A$100,FX!$C$7:$C$100,1))</f>
        <v/>
      </c>
      <c r="I508" s="2" t="str">
        <f t="shared" si="105"/>
        <v/>
      </c>
      <c r="J508" s="2" t="str">
        <f t="shared" si="106"/>
        <v/>
      </c>
      <c r="K508" s="2" t="str">
        <f t="shared" si="107"/>
        <v/>
      </c>
      <c r="N508" s="3">
        <f t="shared" si="108"/>
        <v>0</v>
      </c>
      <c r="O508" s="2">
        <f t="shared" si="109"/>
        <v>0</v>
      </c>
      <c r="Q508" s="2"/>
      <c r="S508" s="2" t="str">
        <f t="shared" si="110"/>
        <v/>
      </c>
      <c r="T508" s="2" t="str">
        <f t="shared" si="111"/>
        <v/>
      </c>
      <c r="U508" s="3"/>
      <c r="V508" s="3"/>
      <c r="Y508" s="2" t="str">
        <f>IF(T508="","",T508*(1-IF(U508="",Settings!$B$7,U508))*(1-IF(V508="",Settings!$B$6,V508)))</f>
        <v/>
      </c>
      <c r="Z508" s="3"/>
      <c r="AA508" s="3"/>
      <c r="AC508" s="2" t="str">
        <f>IF(Y508="","",Y508*IF(Z508="",Settings!$B$4,Z508) + Y508*IF(AA508="",Settings!$B$5,AA508) + R508*IF(AB508="",Settings!$B$6,AB508))</f>
        <v/>
      </c>
      <c r="AD508" s="2" t="str">
        <f t="shared" si="112"/>
        <v/>
      </c>
      <c r="AE508" s="2" t="str">
        <f t="shared" si="113"/>
        <v/>
      </c>
      <c r="AF508" s="3" t="e">
        <f t="shared" si="114"/>
        <v>#VALUE!</v>
      </c>
      <c r="AG508" t="e">
        <f t="shared" si="115"/>
        <v>#VALUE!</v>
      </c>
      <c r="AI508" s="2"/>
      <c r="AJ508" t="str">
        <f t="shared" si="116"/>
        <v/>
      </c>
      <c r="AK508" t="e">
        <f t="shared" si="117"/>
        <v>#VALUE!</v>
      </c>
      <c r="AL508" s="3"/>
      <c r="AM508" t="str">
        <f t="shared" si="118"/>
        <v/>
      </c>
      <c r="AN508" s="2" t="str">
        <f t="shared" si="119"/>
        <v/>
      </c>
      <c r="AO508" t="e">
        <f>IF(AF508="","",IF(AF508&lt;Settings!$B$8,"ROMI below target",IF(AND(Settings!$B$16&lt;&gt;"",AE508&gt;Settings!$B$16),"CAC above allowable",IF(AND(Settings!$B$10&lt;&gt;"",AG508&lt;Settings!$B$10),"Low MER","OK"))))</f>
        <v>#VALUE!</v>
      </c>
    </row>
    <row r="509" spans="5:41" x14ac:dyDescent="0.3">
      <c r="E509" s="2"/>
      <c r="F509" s="2"/>
      <c r="G509" s="2"/>
      <c r="H509" t="str">
        <f>IF(D509="","",XLOOKUP(D509,FX!$A$7:$A$100,FX!$C$7:$C$100,1))</f>
        <v/>
      </c>
      <c r="I509" s="2" t="str">
        <f t="shared" si="105"/>
        <v/>
      </c>
      <c r="J509" s="2" t="str">
        <f t="shared" si="106"/>
        <v/>
      </c>
      <c r="K509" s="2" t="str">
        <f t="shared" si="107"/>
        <v/>
      </c>
      <c r="N509" s="3">
        <f t="shared" si="108"/>
        <v>0</v>
      </c>
      <c r="O509" s="2">
        <f t="shared" si="109"/>
        <v>0</v>
      </c>
      <c r="Q509" s="2"/>
      <c r="S509" s="2" t="str">
        <f t="shared" si="110"/>
        <v/>
      </c>
      <c r="T509" s="2" t="str">
        <f t="shared" si="111"/>
        <v/>
      </c>
      <c r="U509" s="3"/>
      <c r="V509" s="3"/>
      <c r="Y509" s="2" t="str">
        <f>IF(T509="","",T509*(1-IF(U509="",Settings!$B$7,U509))*(1-IF(V509="",Settings!$B$6,V509)))</f>
        <v/>
      </c>
      <c r="Z509" s="3"/>
      <c r="AA509" s="3"/>
      <c r="AC509" s="2" t="str">
        <f>IF(Y509="","",Y509*IF(Z509="",Settings!$B$4,Z509) + Y509*IF(AA509="",Settings!$B$5,AA509) + R509*IF(AB509="",Settings!$B$6,AB509))</f>
        <v/>
      </c>
      <c r="AD509" s="2" t="str">
        <f t="shared" si="112"/>
        <v/>
      </c>
      <c r="AE509" s="2" t="str">
        <f t="shared" si="113"/>
        <v/>
      </c>
      <c r="AF509" s="3" t="e">
        <f t="shared" si="114"/>
        <v>#VALUE!</v>
      </c>
      <c r="AG509" t="e">
        <f t="shared" si="115"/>
        <v>#VALUE!</v>
      </c>
      <c r="AI509" s="2"/>
      <c r="AJ509" t="str">
        <f t="shared" si="116"/>
        <v/>
      </c>
      <c r="AK509" t="e">
        <f t="shared" si="117"/>
        <v>#VALUE!</v>
      </c>
      <c r="AL509" s="3"/>
      <c r="AM509" t="str">
        <f t="shared" si="118"/>
        <v/>
      </c>
      <c r="AN509" s="2" t="str">
        <f t="shared" si="119"/>
        <v/>
      </c>
      <c r="AO509" t="e">
        <f>IF(AF509="","",IF(AF509&lt;Settings!$B$8,"ROMI below target",IF(AND(Settings!$B$16&lt;&gt;"",AE509&gt;Settings!$B$16),"CAC above allowable",IF(AND(Settings!$B$10&lt;&gt;"",AG509&lt;Settings!$B$10),"Low MER","OK"))))</f>
        <v>#VALUE!</v>
      </c>
    </row>
    <row r="510" spans="5:41" x14ac:dyDescent="0.3">
      <c r="E510" s="2"/>
      <c r="F510" s="2"/>
      <c r="G510" s="2"/>
      <c r="H510" t="str">
        <f>IF(D510="","",XLOOKUP(D510,FX!$A$7:$A$100,FX!$C$7:$C$100,1))</f>
        <v/>
      </c>
      <c r="I510" s="2" t="str">
        <f t="shared" si="105"/>
        <v/>
      </c>
      <c r="J510" s="2" t="str">
        <f t="shared" si="106"/>
        <v/>
      </c>
      <c r="K510" s="2" t="str">
        <f t="shared" si="107"/>
        <v/>
      </c>
      <c r="N510" s="3">
        <f t="shared" si="108"/>
        <v>0</v>
      </c>
      <c r="O510" s="2">
        <f t="shared" si="109"/>
        <v>0</v>
      </c>
      <c r="Q510" s="2"/>
      <c r="S510" s="2" t="str">
        <f t="shared" si="110"/>
        <v/>
      </c>
      <c r="T510" s="2" t="str">
        <f t="shared" si="111"/>
        <v/>
      </c>
      <c r="U510" s="3"/>
      <c r="V510" s="3"/>
      <c r="Y510" s="2" t="str">
        <f>IF(T510="","",T510*(1-IF(U510="",Settings!$B$7,U510))*(1-IF(V510="",Settings!$B$6,V510)))</f>
        <v/>
      </c>
      <c r="Z510" s="3"/>
      <c r="AA510" s="3"/>
      <c r="AC510" s="2" t="str">
        <f>IF(Y510="","",Y510*IF(Z510="",Settings!$B$4,Z510) + Y510*IF(AA510="",Settings!$B$5,AA510) + R510*IF(AB510="",Settings!$B$6,AB510))</f>
        <v/>
      </c>
      <c r="AD510" s="2" t="str">
        <f t="shared" si="112"/>
        <v/>
      </c>
      <c r="AE510" s="2" t="str">
        <f t="shared" si="113"/>
        <v/>
      </c>
      <c r="AF510" s="3" t="e">
        <f t="shared" si="114"/>
        <v>#VALUE!</v>
      </c>
      <c r="AG510" t="e">
        <f t="shared" si="115"/>
        <v>#VALUE!</v>
      </c>
      <c r="AI510" s="2"/>
      <c r="AJ510" t="str">
        <f t="shared" si="116"/>
        <v/>
      </c>
      <c r="AK510" t="e">
        <f t="shared" si="117"/>
        <v>#VALUE!</v>
      </c>
      <c r="AL510" s="3"/>
      <c r="AM510" t="str">
        <f t="shared" si="118"/>
        <v/>
      </c>
      <c r="AN510" s="2" t="str">
        <f t="shared" si="119"/>
        <v/>
      </c>
      <c r="AO510" t="e">
        <f>IF(AF510="","",IF(AF510&lt;Settings!$B$8,"ROMI below target",IF(AND(Settings!$B$16&lt;&gt;"",AE510&gt;Settings!$B$16),"CAC above allowable",IF(AND(Settings!$B$10&lt;&gt;"",AG510&lt;Settings!$B$10),"Low MER","OK"))))</f>
        <v>#VALUE!</v>
      </c>
    </row>
    <row r="511" spans="5:41" x14ac:dyDescent="0.3">
      <c r="E511" s="2"/>
      <c r="F511" s="2"/>
      <c r="G511" s="2"/>
      <c r="H511" t="str">
        <f>IF(D511="","",XLOOKUP(D511,FX!$A$7:$A$100,FX!$C$7:$C$100,1))</f>
        <v/>
      </c>
      <c r="I511" s="2" t="str">
        <f t="shared" si="105"/>
        <v/>
      </c>
      <c r="J511" s="2" t="str">
        <f t="shared" si="106"/>
        <v/>
      </c>
      <c r="K511" s="2" t="str">
        <f t="shared" si="107"/>
        <v/>
      </c>
      <c r="N511" s="3">
        <f t="shared" si="108"/>
        <v>0</v>
      </c>
      <c r="O511" s="2">
        <f t="shared" si="109"/>
        <v>0</v>
      </c>
      <c r="Q511" s="2"/>
      <c r="S511" s="2" t="str">
        <f t="shared" si="110"/>
        <v/>
      </c>
      <c r="T511" s="2" t="str">
        <f t="shared" si="111"/>
        <v/>
      </c>
      <c r="U511" s="3"/>
      <c r="V511" s="3"/>
      <c r="Y511" s="2" t="str">
        <f>IF(T511="","",T511*(1-IF(U511="",Settings!$B$7,U511))*(1-IF(V511="",Settings!$B$6,V511)))</f>
        <v/>
      </c>
      <c r="Z511" s="3"/>
      <c r="AA511" s="3"/>
      <c r="AC511" s="2" t="str">
        <f>IF(Y511="","",Y511*IF(Z511="",Settings!$B$4,Z511) + Y511*IF(AA511="",Settings!$B$5,AA511) + R511*IF(AB511="",Settings!$B$6,AB511))</f>
        <v/>
      </c>
      <c r="AD511" s="2" t="str">
        <f t="shared" si="112"/>
        <v/>
      </c>
      <c r="AE511" s="2" t="str">
        <f t="shared" si="113"/>
        <v/>
      </c>
      <c r="AF511" s="3" t="e">
        <f t="shared" si="114"/>
        <v>#VALUE!</v>
      </c>
      <c r="AG511" t="e">
        <f t="shared" si="115"/>
        <v>#VALUE!</v>
      </c>
      <c r="AI511" s="2"/>
      <c r="AJ511" t="str">
        <f t="shared" si="116"/>
        <v/>
      </c>
      <c r="AK511" t="e">
        <f t="shared" si="117"/>
        <v>#VALUE!</v>
      </c>
      <c r="AL511" s="3"/>
      <c r="AM511" t="str">
        <f t="shared" si="118"/>
        <v/>
      </c>
      <c r="AN511" s="2" t="str">
        <f t="shared" si="119"/>
        <v/>
      </c>
      <c r="AO511" t="e">
        <f>IF(AF511="","",IF(AF511&lt;Settings!$B$8,"ROMI below target",IF(AND(Settings!$B$16&lt;&gt;"",AE511&gt;Settings!$B$16),"CAC above allowable",IF(AND(Settings!$B$10&lt;&gt;"",AG511&lt;Settings!$B$10),"Low MER","OK"))))</f>
        <v>#VALUE!</v>
      </c>
    </row>
    <row r="512" spans="5:41" x14ac:dyDescent="0.3">
      <c r="E512" s="2"/>
      <c r="F512" s="2"/>
      <c r="G512" s="2"/>
      <c r="H512" t="str">
        <f>IF(D512="","",XLOOKUP(D512,FX!$A$7:$A$100,FX!$C$7:$C$100,1))</f>
        <v/>
      </c>
      <c r="I512" s="2" t="str">
        <f t="shared" si="105"/>
        <v/>
      </c>
      <c r="J512" s="2" t="str">
        <f t="shared" si="106"/>
        <v/>
      </c>
      <c r="K512" s="2" t="str">
        <f t="shared" si="107"/>
        <v/>
      </c>
      <c r="N512" s="3">
        <f t="shared" si="108"/>
        <v>0</v>
      </c>
      <c r="O512" s="2">
        <f t="shared" si="109"/>
        <v>0</v>
      </c>
      <c r="Q512" s="2"/>
      <c r="S512" s="2" t="str">
        <f t="shared" si="110"/>
        <v/>
      </c>
      <c r="T512" s="2" t="str">
        <f t="shared" si="111"/>
        <v/>
      </c>
      <c r="U512" s="3"/>
      <c r="V512" s="3"/>
      <c r="Y512" s="2" t="str">
        <f>IF(T512="","",T512*(1-IF(U512="",Settings!$B$7,U512))*(1-IF(V512="",Settings!$B$6,V512)))</f>
        <v/>
      </c>
      <c r="Z512" s="3"/>
      <c r="AA512" s="3"/>
      <c r="AC512" s="2" t="str">
        <f>IF(Y512="","",Y512*IF(Z512="",Settings!$B$4,Z512) + Y512*IF(AA512="",Settings!$B$5,AA512) + R512*IF(AB512="",Settings!$B$6,AB512))</f>
        <v/>
      </c>
      <c r="AD512" s="2" t="str">
        <f t="shared" si="112"/>
        <v/>
      </c>
      <c r="AE512" s="2" t="str">
        <f t="shared" si="113"/>
        <v/>
      </c>
      <c r="AF512" s="3" t="e">
        <f t="shared" si="114"/>
        <v>#VALUE!</v>
      </c>
      <c r="AG512" t="e">
        <f t="shared" si="115"/>
        <v>#VALUE!</v>
      </c>
      <c r="AI512" s="2"/>
      <c r="AJ512" t="str">
        <f t="shared" si="116"/>
        <v/>
      </c>
      <c r="AK512" t="e">
        <f t="shared" si="117"/>
        <v>#VALUE!</v>
      </c>
      <c r="AL512" s="3"/>
      <c r="AM512" t="str">
        <f t="shared" si="118"/>
        <v/>
      </c>
      <c r="AN512" s="2" t="str">
        <f t="shared" si="119"/>
        <v/>
      </c>
      <c r="AO512" t="e">
        <f>IF(AF512="","",IF(AF512&lt;Settings!$B$8,"ROMI below target",IF(AND(Settings!$B$16&lt;&gt;"",AE512&gt;Settings!$B$16),"CAC above allowable",IF(AND(Settings!$B$10&lt;&gt;"",AG512&lt;Settings!$B$10),"Low MER","OK"))))</f>
        <v>#VALUE!</v>
      </c>
    </row>
    <row r="513" spans="5:41" x14ac:dyDescent="0.3">
      <c r="E513" s="2"/>
      <c r="F513" s="2"/>
      <c r="G513" s="2"/>
      <c r="H513" t="str">
        <f>IF(D513="","",XLOOKUP(D513,FX!$A$7:$A$100,FX!$C$7:$C$100,1))</f>
        <v/>
      </c>
      <c r="I513" s="2" t="str">
        <f t="shared" si="105"/>
        <v/>
      </c>
      <c r="J513" s="2" t="str">
        <f t="shared" si="106"/>
        <v/>
      </c>
      <c r="K513" s="2" t="str">
        <f t="shared" si="107"/>
        <v/>
      </c>
      <c r="N513" s="3">
        <f t="shared" si="108"/>
        <v>0</v>
      </c>
      <c r="O513" s="2">
        <f t="shared" si="109"/>
        <v>0</v>
      </c>
      <c r="Q513" s="2"/>
      <c r="S513" s="2" t="str">
        <f t="shared" si="110"/>
        <v/>
      </c>
      <c r="T513" s="2" t="str">
        <f t="shared" si="111"/>
        <v/>
      </c>
      <c r="U513" s="3"/>
      <c r="V513" s="3"/>
      <c r="Y513" s="2" t="str">
        <f>IF(T513="","",T513*(1-IF(U513="",Settings!$B$7,U513))*(1-IF(V513="",Settings!$B$6,V513)))</f>
        <v/>
      </c>
      <c r="Z513" s="3"/>
      <c r="AA513" s="3"/>
      <c r="AC513" s="2" t="str">
        <f>IF(Y513="","",Y513*IF(Z513="",Settings!$B$4,Z513) + Y513*IF(AA513="",Settings!$B$5,AA513) + R513*IF(AB513="",Settings!$B$6,AB513))</f>
        <v/>
      </c>
      <c r="AD513" s="2" t="str">
        <f t="shared" si="112"/>
        <v/>
      </c>
      <c r="AE513" s="2" t="str">
        <f t="shared" si="113"/>
        <v/>
      </c>
      <c r="AF513" s="3" t="e">
        <f t="shared" si="114"/>
        <v>#VALUE!</v>
      </c>
      <c r="AG513" t="e">
        <f t="shared" si="115"/>
        <v>#VALUE!</v>
      </c>
      <c r="AI513" s="2"/>
      <c r="AJ513" t="str">
        <f t="shared" si="116"/>
        <v/>
      </c>
      <c r="AK513" t="e">
        <f t="shared" si="117"/>
        <v>#VALUE!</v>
      </c>
      <c r="AL513" s="3"/>
      <c r="AM513" t="str">
        <f t="shared" si="118"/>
        <v/>
      </c>
      <c r="AN513" s="2" t="str">
        <f t="shared" si="119"/>
        <v/>
      </c>
      <c r="AO513" t="e">
        <f>IF(AF513="","",IF(AF513&lt;Settings!$B$8,"ROMI below target",IF(AND(Settings!$B$16&lt;&gt;"",AE513&gt;Settings!$B$16),"CAC above allowable",IF(AND(Settings!$B$10&lt;&gt;"",AG513&lt;Settings!$B$10),"Low MER","OK"))))</f>
        <v>#VALUE!</v>
      </c>
    </row>
    <row r="514" spans="5:41" x14ac:dyDescent="0.3">
      <c r="E514" s="2"/>
      <c r="F514" s="2"/>
      <c r="G514" s="2"/>
      <c r="H514" t="str">
        <f>IF(D514="","",XLOOKUP(D514,FX!$A$7:$A$100,FX!$C$7:$C$100,1))</f>
        <v/>
      </c>
      <c r="I514" s="2" t="str">
        <f t="shared" ref="I514:I577" si="120">IF(E514="","",E514*H514)</f>
        <v/>
      </c>
      <c r="J514" s="2" t="str">
        <f t="shared" ref="J514:J577" si="121">IF(F514="","",F514*H514)</f>
        <v/>
      </c>
      <c r="K514" s="2" t="str">
        <f t="shared" ref="K514:K577" si="122">IF(OR(I514="",J514=""),"",I514+J514)</f>
        <v/>
      </c>
      <c r="N514" s="3">
        <f t="shared" ref="N514:N577" si="123">IFERROR(M514/L514,0)</f>
        <v>0</v>
      </c>
      <c r="O514" s="2">
        <f t="shared" ref="O514:O577" si="124">IFERROR(E514/M514,0)</f>
        <v>0</v>
      </c>
      <c r="Q514" s="2"/>
      <c r="S514" s="2" t="str">
        <f t="shared" ref="S514:S577" si="125">IF(Q514="","",Q514*H514)</f>
        <v/>
      </c>
      <c r="T514" s="2" t="str">
        <f t="shared" ref="T514:T577" si="126">IF(OR(R514="",S514=""),"",R514*S514)</f>
        <v/>
      </c>
      <c r="U514" s="3"/>
      <c r="V514" s="3"/>
      <c r="Y514" s="2" t="str">
        <f>IF(T514="","",T514*(1-IF(U514="",Settings!$B$7,U514))*(1-IF(V514="",Settings!$B$6,V514)))</f>
        <v/>
      </c>
      <c r="Z514" s="3"/>
      <c r="AA514" s="3"/>
      <c r="AC514" s="2" t="str">
        <f>IF(Y514="","",Y514*IF(Z514="",Settings!$B$4,Z514) + Y514*IF(AA514="",Settings!$B$5,AA514) + R514*IF(AB514="",Settings!$B$6,AB514))</f>
        <v/>
      </c>
      <c r="AD514" s="2" t="str">
        <f t="shared" ref="AD514:AD577" si="127">IF(Y514="","",Y514-AC514)</f>
        <v/>
      </c>
      <c r="AE514" s="2" t="str">
        <f t="shared" ref="AE514:AE577" si="128">IF(R514=0,"",K514/R514)</f>
        <v/>
      </c>
      <c r="AF514" s="3" t="e">
        <f t="shared" ref="AF514:AF577" si="129">IF(K514=0,"",(AD514-K514)/K514*100)</f>
        <v>#VALUE!</v>
      </c>
      <c r="AG514" t="e">
        <f t="shared" ref="AG514:AG577" si="130">IF(I514=0,"",Y514/I514)</f>
        <v>#VALUE!</v>
      </c>
      <c r="AI514" s="2"/>
      <c r="AJ514" t="str">
        <f t="shared" ref="AJ514:AJ577" si="131">IF(OR(AI514="",AE514=""),"",AI514/AE514)</f>
        <v/>
      </c>
      <c r="AK514" t="e">
        <f t="shared" ref="AK514:AK577" si="132">IF(AD514&lt;=0,"",K514/AD514)</f>
        <v>#VALUE!</v>
      </c>
      <c r="AL514" s="3"/>
      <c r="AM514" t="str">
        <f t="shared" ref="AM514:AM577" si="133">IF(AL514="","",R514*AL514)</f>
        <v/>
      </c>
      <c r="AN514" s="2" t="str">
        <f t="shared" ref="AN514:AN577" si="134">IF(AL514="","",Y514*AL514)</f>
        <v/>
      </c>
      <c r="AO514" t="e">
        <f>IF(AF514="","",IF(AF514&lt;Settings!$B$8,"ROMI below target",IF(AND(Settings!$B$16&lt;&gt;"",AE514&gt;Settings!$B$16),"CAC above allowable",IF(AND(Settings!$B$10&lt;&gt;"",AG514&lt;Settings!$B$10),"Low MER","OK"))))</f>
        <v>#VALUE!</v>
      </c>
    </row>
    <row r="515" spans="5:41" x14ac:dyDescent="0.3">
      <c r="E515" s="2"/>
      <c r="F515" s="2"/>
      <c r="G515" s="2"/>
      <c r="H515" t="str">
        <f>IF(D515="","",XLOOKUP(D515,FX!$A$7:$A$100,FX!$C$7:$C$100,1))</f>
        <v/>
      </c>
      <c r="I515" s="2" t="str">
        <f t="shared" si="120"/>
        <v/>
      </c>
      <c r="J515" s="2" t="str">
        <f t="shared" si="121"/>
        <v/>
      </c>
      <c r="K515" s="2" t="str">
        <f t="shared" si="122"/>
        <v/>
      </c>
      <c r="N515" s="3">
        <f t="shared" si="123"/>
        <v>0</v>
      </c>
      <c r="O515" s="2">
        <f t="shared" si="124"/>
        <v>0</v>
      </c>
      <c r="Q515" s="2"/>
      <c r="S515" s="2" t="str">
        <f t="shared" si="125"/>
        <v/>
      </c>
      <c r="T515" s="2" t="str">
        <f t="shared" si="126"/>
        <v/>
      </c>
      <c r="U515" s="3"/>
      <c r="V515" s="3"/>
      <c r="Y515" s="2" t="str">
        <f>IF(T515="","",T515*(1-IF(U515="",Settings!$B$7,U515))*(1-IF(V515="",Settings!$B$6,V515)))</f>
        <v/>
      </c>
      <c r="Z515" s="3"/>
      <c r="AA515" s="3"/>
      <c r="AC515" s="2" t="str">
        <f>IF(Y515="","",Y515*IF(Z515="",Settings!$B$4,Z515) + Y515*IF(AA515="",Settings!$B$5,AA515) + R515*IF(AB515="",Settings!$B$6,AB515))</f>
        <v/>
      </c>
      <c r="AD515" s="2" t="str">
        <f t="shared" si="127"/>
        <v/>
      </c>
      <c r="AE515" s="2" t="str">
        <f t="shared" si="128"/>
        <v/>
      </c>
      <c r="AF515" s="3" t="e">
        <f t="shared" si="129"/>
        <v>#VALUE!</v>
      </c>
      <c r="AG515" t="e">
        <f t="shared" si="130"/>
        <v>#VALUE!</v>
      </c>
      <c r="AI515" s="2"/>
      <c r="AJ515" t="str">
        <f t="shared" si="131"/>
        <v/>
      </c>
      <c r="AK515" t="e">
        <f t="shared" si="132"/>
        <v>#VALUE!</v>
      </c>
      <c r="AL515" s="3"/>
      <c r="AM515" t="str">
        <f t="shared" si="133"/>
        <v/>
      </c>
      <c r="AN515" s="2" t="str">
        <f t="shared" si="134"/>
        <v/>
      </c>
      <c r="AO515" t="e">
        <f>IF(AF515="","",IF(AF515&lt;Settings!$B$8,"ROMI below target",IF(AND(Settings!$B$16&lt;&gt;"",AE515&gt;Settings!$B$16),"CAC above allowable",IF(AND(Settings!$B$10&lt;&gt;"",AG515&lt;Settings!$B$10),"Low MER","OK"))))</f>
        <v>#VALUE!</v>
      </c>
    </row>
    <row r="516" spans="5:41" x14ac:dyDescent="0.3">
      <c r="E516" s="2"/>
      <c r="F516" s="2"/>
      <c r="G516" s="2"/>
      <c r="H516" t="str">
        <f>IF(D516="","",XLOOKUP(D516,FX!$A$7:$A$100,FX!$C$7:$C$100,1))</f>
        <v/>
      </c>
      <c r="I516" s="2" t="str">
        <f t="shared" si="120"/>
        <v/>
      </c>
      <c r="J516" s="2" t="str">
        <f t="shared" si="121"/>
        <v/>
      </c>
      <c r="K516" s="2" t="str">
        <f t="shared" si="122"/>
        <v/>
      </c>
      <c r="N516" s="3">
        <f t="shared" si="123"/>
        <v>0</v>
      </c>
      <c r="O516" s="2">
        <f t="shared" si="124"/>
        <v>0</v>
      </c>
      <c r="Q516" s="2"/>
      <c r="S516" s="2" t="str">
        <f t="shared" si="125"/>
        <v/>
      </c>
      <c r="T516" s="2" t="str">
        <f t="shared" si="126"/>
        <v/>
      </c>
      <c r="U516" s="3"/>
      <c r="V516" s="3"/>
      <c r="Y516" s="2" t="str">
        <f>IF(T516="","",T516*(1-IF(U516="",Settings!$B$7,U516))*(1-IF(V516="",Settings!$B$6,V516)))</f>
        <v/>
      </c>
      <c r="Z516" s="3"/>
      <c r="AA516" s="3"/>
      <c r="AC516" s="2" t="str">
        <f>IF(Y516="","",Y516*IF(Z516="",Settings!$B$4,Z516) + Y516*IF(AA516="",Settings!$B$5,AA516) + R516*IF(AB516="",Settings!$B$6,AB516))</f>
        <v/>
      </c>
      <c r="AD516" s="2" t="str">
        <f t="shared" si="127"/>
        <v/>
      </c>
      <c r="AE516" s="2" t="str">
        <f t="shared" si="128"/>
        <v/>
      </c>
      <c r="AF516" s="3" t="e">
        <f t="shared" si="129"/>
        <v>#VALUE!</v>
      </c>
      <c r="AG516" t="e">
        <f t="shared" si="130"/>
        <v>#VALUE!</v>
      </c>
      <c r="AI516" s="2"/>
      <c r="AJ516" t="str">
        <f t="shared" si="131"/>
        <v/>
      </c>
      <c r="AK516" t="e">
        <f t="shared" si="132"/>
        <v>#VALUE!</v>
      </c>
      <c r="AL516" s="3"/>
      <c r="AM516" t="str">
        <f t="shared" si="133"/>
        <v/>
      </c>
      <c r="AN516" s="2" t="str">
        <f t="shared" si="134"/>
        <v/>
      </c>
      <c r="AO516" t="e">
        <f>IF(AF516="","",IF(AF516&lt;Settings!$B$8,"ROMI below target",IF(AND(Settings!$B$16&lt;&gt;"",AE516&gt;Settings!$B$16),"CAC above allowable",IF(AND(Settings!$B$10&lt;&gt;"",AG516&lt;Settings!$B$10),"Low MER","OK"))))</f>
        <v>#VALUE!</v>
      </c>
    </row>
    <row r="517" spans="5:41" x14ac:dyDescent="0.3">
      <c r="E517" s="2"/>
      <c r="F517" s="2"/>
      <c r="G517" s="2"/>
      <c r="H517" t="str">
        <f>IF(D517="","",XLOOKUP(D517,FX!$A$7:$A$100,FX!$C$7:$C$100,1))</f>
        <v/>
      </c>
      <c r="I517" s="2" t="str">
        <f t="shared" si="120"/>
        <v/>
      </c>
      <c r="J517" s="2" t="str">
        <f t="shared" si="121"/>
        <v/>
      </c>
      <c r="K517" s="2" t="str">
        <f t="shared" si="122"/>
        <v/>
      </c>
      <c r="N517" s="3">
        <f t="shared" si="123"/>
        <v>0</v>
      </c>
      <c r="O517" s="2">
        <f t="shared" si="124"/>
        <v>0</v>
      </c>
      <c r="Q517" s="2"/>
      <c r="S517" s="2" t="str">
        <f t="shared" si="125"/>
        <v/>
      </c>
      <c r="T517" s="2" t="str">
        <f t="shared" si="126"/>
        <v/>
      </c>
      <c r="U517" s="3"/>
      <c r="V517" s="3"/>
      <c r="Y517" s="2" t="str">
        <f>IF(T517="","",T517*(1-IF(U517="",Settings!$B$7,U517))*(1-IF(V517="",Settings!$B$6,V517)))</f>
        <v/>
      </c>
      <c r="Z517" s="3"/>
      <c r="AA517" s="3"/>
      <c r="AC517" s="2" t="str">
        <f>IF(Y517="","",Y517*IF(Z517="",Settings!$B$4,Z517) + Y517*IF(AA517="",Settings!$B$5,AA517) + R517*IF(AB517="",Settings!$B$6,AB517))</f>
        <v/>
      </c>
      <c r="AD517" s="2" t="str">
        <f t="shared" si="127"/>
        <v/>
      </c>
      <c r="AE517" s="2" t="str">
        <f t="shared" si="128"/>
        <v/>
      </c>
      <c r="AF517" s="3" t="e">
        <f t="shared" si="129"/>
        <v>#VALUE!</v>
      </c>
      <c r="AG517" t="e">
        <f t="shared" si="130"/>
        <v>#VALUE!</v>
      </c>
      <c r="AI517" s="2"/>
      <c r="AJ517" t="str">
        <f t="shared" si="131"/>
        <v/>
      </c>
      <c r="AK517" t="e">
        <f t="shared" si="132"/>
        <v>#VALUE!</v>
      </c>
      <c r="AL517" s="3"/>
      <c r="AM517" t="str">
        <f t="shared" si="133"/>
        <v/>
      </c>
      <c r="AN517" s="2" t="str">
        <f t="shared" si="134"/>
        <v/>
      </c>
      <c r="AO517" t="e">
        <f>IF(AF517="","",IF(AF517&lt;Settings!$B$8,"ROMI below target",IF(AND(Settings!$B$16&lt;&gt;"",AE517&gt;Settings!$B$16),"CAC above allowable",IF(AND(Settings!$B$10&lt;&gt;"",AG517&lt;Settings!$B$10),"Low MER","OK"))))</f>
        <v>#VALUE!</v>
      </c>
    </row>
    <row r="518" spans="5:41" x14ac:dyDescent="0.3">
      <c r="E518" s="2"/>
      <c r="F518" s="2"/>
      <c r="G518" s="2"/>
      <c r="H518" t="str">
        <f>IF(D518="","",XLOOKUP(D518,FX!$A$7:$A$100,FX!$C$7:$C$100,1))</f>
        <v/>
      </c>
      <c r="I518" s="2" t="str">
        <f t="shared" si="120"/>
        <v/>
      </c>
      <c r="J518" s="2" t="str">
        <f t="shared" si="121"/>
        <v/>
      </c>
      <c r="K518" s="2" t="str">
        <f t="shared" si="122"/>
        <v/>
      </c>
      <c r="N518" s="3">
        <f t="shared" si="123"/>
        <v>0</v>
      </c>
      <c r="O518" s="2">
        <f t="shared" si="124"/>
        <v>0</v>
      </c>
      <c r="Q518" s="2"/>
      <c r="S518" s="2" t="str">
        <f t="shared" si="125"/>
        <v/>
      </c>
      <c r="T518" s="2" t="str">
        <f t="shared" si="126"/>
        <v/>
      </c>
      <c r="U518" s="3"/>
      <c r="V518" s="3"/>
      <c r="Y518" s="2" t="str">
        <f>IF(T518="","",T518*(1-IF(U518="",Settings!$B$7,U518))*(1-IF(V518="",Settings!$B$6,V518)))</f>
        <v/>
      </c>
      <c r="Z518" s="3"/>
      <c r="AA518" s="3"/>
      <c r="AC518" s="2" t="str">
        <f>IF(Y518="","",Y518*IF(Z518="",Settings!$B$4,Z518) + Y518*IF(AA518="",Settings!$B$5,AA518) + R518*IF(AB518="",Settings!$B$6,AB518))</f>
        <v/>
      </c>
      <c r="AD518" s="2" t="str">
        <f t="shared" si="127"/>
        <v/>
      </c>
      <c r="AE518" s="2" t="str">
        <f t="shared" si="128"/>
        <v/>
      </c>
      <c r="AF518" s="3" t="e">
        <f t="shared" si="129"/>
        <v>#VALUE!</v>
      </c>
      <c r="AG518" t="e">
        <f t="shared" si="130"/>
        <v>#VALUE!</v>
      </c>
      <c r="AI518" s="2"/>
      <c r="AJ518" t="str">
        <f t="shared" si="131"/>
        <v/>
      </c>
      <c r="AK518" t="e">
        <f t="shared" si="132"/>
        <v>#VALUE!</v>
      </c>
      <c r="AL518" s="3"/>
      <c r="AM518" t="str">
        <f t="shared" si="133"/>
        <v/>
      </c>
      <c r="AN518" s="2" t="str">
        <f t="shared" si="134"/>
        <v/>
      </c>
      <c r="AO518" t="e">
        <f>IF(AF518="","",IF(AF518&lt;Settings!$B$8,"ROMI below target",IF(AND(Settings!$B$16&lt;&gt;"",AE518&gt;Settings!$B$16),"CAC above allowable",IF(AND(Settings!$B$10&lt;&gt;"",AG518&lt;Settings!$B$10),"Low MER","OK"))))</f>
        <v>#VALUE!</v>
      </c>
    </row>
    <row r="519" spans="5:41" x14ac:dyDescent="0.3">
      <c r="E519" s="2"/>
      <c r="F519" s="2"/>
      <c r="G519" s="2"/>
      <c r="H519" t="str">
        <f>IF(D519="","",XLOOKUP(D519,FX!$A$7:$A$100,FX!$C$7:$C$100,1))</f>
        <v/>
      </c>
      <c r="I519" s="2" t="str">
        <f t="shared" si="120"/>
        <v/>
      </c>
      <c r="J519" s="2" t="str">
        <f t="shared" si="121"/>
        <v/>
      </c>
      <c r="K519" s="2" t="str">
        <f t="shared" si="122"/>
        <v/>
      </c>
      <c r="N519" s="3">
        <f t="shared" si="123"/>
        <v>0</v>
      </c>
      <c r="O519" s="2">
        <f t="shared" si="124"/>
        <v>0</v>
      </c>
      <c r="Q519" s="2"/>
      <c r="S519" s="2" t="str">
        <f t="shared" si="125"/>
        <v/>
      </c>
      <c r="T519" s="2" t="str">
        <f t="shared" si="126"/>
        <v/>
      </c>
      <c r="U519" s="3"/>
      <c r="V519" s="3"/>
      <c r="Y519" s="2" t="str">
        <f>IF(T519="","",T519*(1-IF(U519="",Settings!$B$7,U519))*(1-IF(V519="",Settings!$B$6,V519)))</f>
        <v/>
      </c>
      <c r="Z519" s="3"/>
      <c r="AA519" s="3"/>
      <c r="AC519" s="2" t="str">
        <f>IF(Y519="","",Y519*IF(Z519="",Settings!$B$4,Z519) + Y519*IF(AA519="",Settings!$B$5,AA519) + R519*IF(AB519="",Settings!$B$6,AB519))</f>
        <v/>
      </c>
      <c r="AD519" s="2" t="str">
        <f t="shared" si="127"/>
        <v/>
      </c>
      <c r="AE519" s="2" t="str">
        <f t="shared" si="128"/>
        <v/>
      </c>
      <c r="AF519" s="3" t="e">
        <f t="shared" si="129"/>
        <v>#VALUE!</v>
      </c>
      <c r="AG519" t="e">
        <f t="shared" si="130"/>
        <v>#VALUE!</v>
      </c>
      <c r="AI519" s="2"/>
      <c r="AJ519" t="str">
        <f t="shared" si="131"/>
        <v/>
      </c>
      <c r="AK519" t="e">
        <f t="shared" si="132"/>
        <v>#VALUE!</v>
      </c>
      <c r="AL519" s="3"/>
      <c r="AM519" t="str">
        <f t="shared" si="133"/>
        <v/>
      </c>
      <c r="AN519" s="2" t="str">
        <f t="shared" si="134"/>
        <v/>
      </c>
      <c r="AO519" t="e">
        <f>IF(AF519="","",IF(AF519&lt;Settings!$B$8,"ROMI below target",IF(AND(Settings!$B$16&lt;&gt;"",AE519&gt;Settings!$B$16),"CAC above allowable",IF(AND(Settings!$B$10&lt;&gt;"",AG519&lt;Settings!$B$10),"Low MER","OK"))))</f>
        <v>#VALUE!</v>
      </c>
    </row>
    <row r="520" spans="5:41" x14ac:dyDescent="0.3">
      <c r="E520" s="2"/>
      <c r="F520" s="2"/>
      <c r="G520" s="2"/>
      <c r="H520" t="str">
        <f>IF(D520="","",XLOOKUP(D520,FX!$A$7:$A$100,FX!$C$7:$C$100,1))</f>
        <v/>
      </c>
      <c r="I520" s="2" t="str">
        <f t="shared" si="120"/>
        <v/>
      </c>
      <c r="J520" s="2" t="str">
        <f t="shared" si="121"/>
        <v/>
      </c>
      <c r="K520" s="2" t="str">
        <f t="shared" si="122"/>
        <v/>
      </c>
      <c r="N520" s="3">
        <f t="shared" si="123"/>
        <v>0</v>
      </c>
      <c r="O520" s="2">
        <f t="shared" si="124"/>
        <v>0</v>
      </c>
      <c r="Q520" s="2"/>
      <c r="S520" s="2" t="str">
        <f t="shared" si="125"/>
        <v/>
      </c>
      <c r="T520" s="2" t="str">
        <f t="shared" si="126"/>
        <v/>
      </c>
      <c r="U520" s="3"/>
      <c r="V520" s="3"/>
      <c r="Y520" s="2" t="str">
        <f>IF(T520="","",T520*(1-IF(U520="",Settings!$B$7,U520))*(1-IF(V520="",Settings!$B$6,V520)))</f>
        <v/>
      </c>
      <c r="Z520" s="3"/>
      <c r="AA520" s="3"/>
      <c r="AC520" s="2" t="str">
        <f>IF(Y520="","",Y520*IF(Z520="",Settings!$B$4,Z520) + Y520*IF(AA520="",Settings!$B$5,AA520) + R520*IF(AB520="",Settings!$B$6,AB520))</f>
        <v/>
      </c>
      <c r="AD520" s="2" t="str">
        <f t="shared" si="127"/>
        <v/>
      </c>
      <c r="AE520" s="2" t="str">
        <f t="shared" si="128"/>
        <v/>
      </c>
      <c r="AF520" s="3" t="e">
        <f t="shared" si="129"/>
        <v>#VALUE!</v>
      </c>
      <c r="AG520" t="e">
        <f t="shared" si="130"/>
        <v>#VALUE!</v>
      </c>
      <c r="AI520" s="2"/>
      <c r="AJ520" t="str">
        <f t="shared" si="131"/>
        <v/>
      </c>
      <c r="AK520" t="e">
        <f t="shared" si="132"/>
        <v>#VALUE!</v>
      </c>
      <c r="AL520" s="3"/>
      <c r="AM520" t="str">
        <f t="shared" si="133"/>
        <v/>
      </c>
      <c r="AN520" s="2" t="str">
        <f t="shared" si="134"/>
        <v/>
      </c>
      <c r="AO520" t="e">
        <f>IF(AF520="","",IF(AF520&lt;Settings!$B$8,"ROMI below target",IF(AND(Settings!$B$16&lt;&gt;"",AE520&gt;Settings!$B$16),"CAC above allowable",IF(AND(Settings!$B$10&lt;&gt;"",AG520&lt;Settings!$B$10),"Low MER","OK"))))</f>
        <v>#VALUE!</v>
      </c>
    </row>
    <row r="521" spans="5:41" x14ac:dyDescent="0.3">
      <c r="E521" s="2"/>
      <c r="F521" s="2"/>
      <c r="G521" s="2"/>
      <c r="H521" t="str">
        <f>IF(D521="","",XLOOKUP(D521,FX!$A$7:$A$100,FX!$C$7:$C$100,1))</f>
        <v/>
      </c>
      <c r="I521" s="2" t="str">
        <f t="shared" si="120"/>
        <v/>
      </c>
      <c r="J521" s="2" t="str">
        <f t="shared" si="121"/>
        <v/>
      </c>
      <c r="K521" s="2" t="str">
        <f t="shared" si="122"/>
        <v/>
      </c>
      <c r="N521" s="3">
        <f t="shared" si="123"/>
        <v>0</v>
      </c>
      <c r="O521" s="2">
        <f t="shared" si="124"/>
        <v>0</v>
      </c>
      <c r="Q521" s="2"/>
      <c r="S521" s="2" t="str">
        <f t="shared" si="125"/>
        <v/>
      </c>
      <c r="T521" s="2" t="str">
        <f t="shared" si="126"/>
        <v/>
      </c>
      <c r="U521" s="3"/>
      <c r="V521" s="3"/>
      <c r="Y521" s="2" t="str">
        <f>IF(T521="","",T521*(1-IF(U521="",Settings!$B$7,U521))*(1-IF(V521="",Settings!$B$6,V521)))</f>
        <v/>
      </c>
      <c r="Z521" s="3"/>
      <c r="AA521" s="3"/>
      <c r="AC521" s="2" t="str">
        <f>IF(Y521="","",Y521*IF(Z521="",Settings!$B$4,Z521) + Y521*IF(AA521="",Settings!$B$5,AA521) + R521*IF(AB521="",Settings!$B$6,AB521))</f>
        <v/>
      </c>
      <c r="AD521" s="2" t="str">
        <f t="shared" si="127"/>
        <v/>
      </c>
      <c r="AE521" s="2" t="str">
        <f t="shared" si="128"/>
        <v/>
      </c>
      <c r="AF521" s="3" t="e">
        <f t="shared" si="129"/>
        <v>#VALUE!</v>
      </c>
      <c r="AG521" t="e">
        <f t="shared" si="130"/>
        <v>#VALUE!</v>
      </c>
      <c r="AI521" s="2"/>
      <c r="AJ521" t="str">
        <f t="shared" si="131"/>
        <v/>
      </c>
      <c r="AK521" t="e">
        <f t="shared" si="132"/>
        <v>#VALUE!</v>
      </c>
      <c r="AL521" s="3"/>
      <c r="AM521" t="str">
        <f t="shared" si="133"/>
        <v/>
      </c>
      <c r="AN521" s="2" t="str">
        <f t="shared" si="134"/>
        <v/>
      </c>
      <c r="AO521" t="e">
        <f>IF(AF521="","",IF(AF521&lt;Settings!$B$8,"ROMI below target",IF(AND(Settings!$B$16&lt;&gt;"",AE521&gt;Settings!$B$16),"CAC above allowable",IF(AND(Settings!$B$10&lt;&gt;"",AG521&lt;Settings!$B$10),"Low MER","OK"))))</f>
        <v>#VALUE!</v>
      </c>
    </row>
    <row r="522" spans="5:41" x14ac:dyDescent="0.3">
      <c r="E522" s="2"/>
      <c r="F522" s="2"/>
      <c r="G522" s="2"/>
      <c r="H522" t="str">
        <f>IF(D522="","",XLOOKUP(D522,FX!$A$7:$A$100,FX!$C$7:$C$100,1))</f>
        <v/>
      </c>
      <c r="I522" s="2" t="str">
        <f t="shared" si="120"/>
        <v/>
      </c>
      <c r="J522" s="2" t="str">
        <f t="shared" si="121"/>
        <v/>
      </c>
      <c r="K522" s="2" t="str">
        <f t="shared" si="122"/>
        <v/>
      </c>
      <c r="N522" s="3">
        <f t="shared" si="123"/>
        <v>0</v>
      </c>
      <c r="O522" s="2">
        <f t="shared" si="124"/>
        <v>0</v>
      </c>
      <c r="Q522" s="2"/>
      <c r="S522" s="2" t="str">
        <f t="shared" si="125"/>
        <v/>
      </c>
      <c r="T522" s="2" t="str">
        <f t="shared" si="126"/>
        <v/>
      </c>
      <c r="U522" s="3"/>
      <c r="V522" s="3"/>
      <c r="Y522" s="2" t="str">
        <f>IF(T522="","",T522*(1-IF(U522="",Settings!$B$7,U522))*(1-IF(V522="",Settings!$B$6,V522)))</f>
        <v/>
      </c>
      <c r="Z522" s="3"/>
      <c r="AA522" s="3"/>
      <c r="AC522" s="2" t="str">
        <f>IF(Y522="","",Y522*IF(Z522="",Settings!$B$4,Z522) + Y522*IF(AA522="",Settings!$B$5,AA522) + R522*IF(AB522="",Settings!$B$6,AB522))</f>
        <v/>
      </c>
      <c r="AD522" s="2" t="str">
        <f t="shared" si="127"/>
        <v/>
      </c>
      <c r="AE522" s="2" t="str">
        <f t="shared" si="128"/>
        <v/>
      </c>
      <c r="AF522" s="3" t="e">
        <f t="shared" si="129"/>
        <v>#VALUE!</v>
      </c>
      <c r="AG522" t="e">
        <f t="shared" si="130"/>
        <v>#VALUE!</v>
      </c>
      <c r="AI522" s="2"/>
      <c r="AJ522" t="str">
        <f t="shared" si="131"/>
        <v/>
      </c>
      <c r="AK522" t="e">
        <f t="shared" si="132"/>
        <v>#VALUE!</v>
      </c>
      <c r="AL522" s="3"/>
      <c r="AM522" t="str">
        <f t="shared" si="133"/>
        <v/>
      </c>
      <c r="AN522" s="2" t="str">
        <f t="shared" si="134"/>
        <v/>
      </c>
      <c r="AO522" t="e">
        <f>IF(AF522="","",IF(AF522&lt;Settings!$B$8,"ROMI below target",IF(AND(Settings!$B$16&lt;&gt;"",AE522&gt;Settings!$B$16),"CAC above allowable",IF(AND(Settings!$B$10&lt;&gt;"",AG522&lt;Settings!$B$10),"Low MER","OK"))))</f>
        <v>#VALUE!</v>
      </c>
    </row>
    <row r="523" spans="5:41" x14ac:dyDescent="0.3">
      <c r="E523" s="2"/>
      <c r="F523" s="2"/>
      <c r="G523" s="2"/>
      <c r="H523" t="str">
        <f>IF(D523="","",XLOOKUP(D523,FX!$A$7:$A$100,FX!$C$7:$C$100,1))</f>
        <v/>
      </c>
      <c r="I523" s="2" t="str">
        <f t="shared" si="120"/>
        <v/>
      </c>
      <c r="J523" s="2" t="str">
        <f t="shared" si="121"/>
        <v/>
      </c>
      <c r="K523" s="2" t="str">
        <f t="shared" si="122"/>
        <v/>
      </c>
      <c r="N523" s="3">
        <f t="shared" si="123"/>
        <v>0</v>
      </c>
      <c r="O523" s="2">
        <f t="shared" si="124"/>
        <v>0</v>
      </c>
      <c r="Q523" s="2"/>
      <c r="S523" s="2" t="str">
        <f t="shared" si="125"/>
        <v/>
      </c>
      <c r="T523" s="2" t="str">
        <f t="shared" si="126"/>
        <v/>
      </c>
      <c r="U523" s="3"/>
      <c r="V523" s="3"/>
      <c r="Y523" s="2" t="str">
        <f>IF(T523="","",T523*(1-IF(U523="",Settings!$B$7,U523))*(1-IF(V523="",Settings!$B$6,V523)))</f>
        <v/>
      </c>
      <c r="Z523" s="3"/>
      <c r="AA523" s="3"/>
      <c r="AC523" s="2" t="str">
        <f>IF(Y523="","",Y523*IF(Z523="",Settings!$B$4,Z523) + Y523*IF(AA523="",Settings!$B$5,AA523) + R523*IF(AB523="",Settings!$B$6,AB523))</f>
        <v/>
      </c>
      <c r="AD523" s="2" t="str">
        <f t="shared" si="127"/>
        <v/>
      </c>
      <c r="AE523" s="2" t="str">
        <f t="shared" si="128"/>
        <v/>
      </c>
      <c r="AF523" s="3" t="e">
        <f t="shared" si="129"/>
        <v>#VALUE!</v>
      </c>
      <c r="AG523" t="e">
        <f t="shared" si="130"/>
        <v>#VALUE!</v>
      </c>
      <c r="AI523" s="2"/>
      <c r="AJ523" t="str">
        <f t="shared" si="131"/>
        <v/>
      </c>
      <c r="AK523" t="e">
        <f t="shared" si="132"/>
        <v>#VALUE!</v>
      </c>
      <c r="AL523" s="3"/>
      <c r="AM523" t="str">
        <f t="shared" si="133"/>
        <v/>
      </c>
      <c r="AN523" s="2" t="str">
        <f t="shared" si="134"/>
        <v/>
      </c>
      <c r="AO523" t="e">
        <f>IF(AF523="","",IF(AF523&lt;Settings!$B$8,"ROMI below target",IF(AND(Settings!$B$16&lt;&gt;"",AE523&gt;Settings!$B$16),"CAC above allowable",IF(AND(Settings!$B$10&lt;&gt;"",AG523&lt;Settings!$B$10),"Low MER","OK"))))</f>
        <v>#VALUE!</v>
      </c>
    </row>
    <row r="524" spans="5:41" x14ac:dyDescent="0.3">
      <c r="E524" s="2"/>
      <c r="F524" s="2"/>
      <c r="G524" s="2"/>
      <c r="H524" t="str">
        <f>IF(D524="","",XLOOKUP(D524,FX!$A$7:$A$100,FX!$C$7:$C$100,1))</f>
        <v/>
      </c>
      <c r="I524" s="2" t="str">
        <f t="shared" si="120"/>
        <v/>
      </c>
      <c r="J524" s="2" t="str">
        <f t="shared" si="121"/>
        <v/>
      </c>
      <c r="K524" s="2" t="str">
        <f t="shared" si="122"/>
        <v/>
      </c>
      <c r="N524" s="3">
        <f t="shared" si="123"/>
        <v>0</v>
      </c>
      <c r="O524" s="2">
        <f t="shared" si="124"/>
        <v>0</v>
      </c>
      <c r="Q524" s="2"/>
      <c r="S524" s="2" t="str">
        <f t="shared" si="125"/>
        <v/>
      </c>
      <c r="T524" s="2" t="str">
        <f t="shared" si="126"/>
        <v/>
      </c>
      <c r="U524" s="3"/>
      <c r="V524" s="3"/>
      <c r="Y524" s="2" t="str">
        <f>IF(T524="","",T524*(1-IF(U524="",Settings!$B$7,U524))*(1-IF(V524="",Settings!$B$6,V524)))</f>
        <v/>
      </c>
      <c r="Z524" s="3"/>
      <c r="AA524" s="3"/>
      <c r="AC524" s="2" t="str">
        <f>IF(Y524="","",Y524*IF(Z524="",Settings!$B$4,Z524) + Y524*IF(AA524="",Settings!$B$5,AA524) + R524*IF(AB524="",Settings!$B$6,AB524))</f>
        <v/>
      </c>
      <c r="AD524" s="2" t="str">
        <f t="shared" si="127"/>
        <v/>
      </c>
      <c r="AE524" s="2" t="str">
        <f t="shared" si="128"/>
        <v/>
      </c>
      <c r="AF524" s="3" t="e">
        <f t="shared" si="129"/>
        <v>#VALUE!</v>
      </c>
      <c r="AG524" t="e">
        <f t="shared" si="130"/>
        <v>#VALUE!</v>
      </c>
      <c r="AI524" s="2"/>
      <c r="AJ524" t="str">
        <f t="shared" si="131"/>
        <v/>
      </c>
      <c r="AK524" t="e">
        <f t="shared" si="132"/>
        <v>#VALUE!</v>
      </c>
      <c r="AL524" s="3"/>
      <c r="AM524" t="str">
        <f t="shared" si="133"/>
        <v/>
      </c>
      <c r="AN524" s="2" t="str">
        <f t="shared" si="134"/>
        <v/>
      </c>
      <c r="AO524" t="e">
        <f>IF(AF524="","",IF(AF524&lt;Settings!$B$8,"ROMI below target",IF(AND(Settings!$B$16&lt;&gt;"",AE524&gt;Settings!$B$16),"CAC above allowable",IF(AND(Settings!$B$10&lt;&gt;"",AG524&lt;Settings!$B$10),"Low MER","OK"))))</f>
        <v>#VALUE!</v>
      </c>
    </row>
    <row r="525" spans="5:41" x14ac:dyDescent="0.3">
      <c r="E525" s="2"/>
      <c r="F525" s="2"/>
      <c r="G525" s="2"/>
      <c r="H525" t="str">
        <f>IF(D525="","",XLOOKUP(D525,FX!$A$7:$A$100,FX!$C$7:$C$100,1))</f>
        <v/>
      </c>
      <c r="I525" s="2" t="str">
        <f t="shared" si="120"/>
        <v/>
      </c>
      <c r="J525" s="2" t="str">
        <f t="shared" si="121"/>
        <v/>
      </c>
      <c r="K525" s="2" t="str">
        <f t="shared" si="122"/>
        <v/>
      </c>
      <c r="N525" s="3">
        <f t="shared" si="123"/>
        <v>0</v>
      </c>
      <c r="O525" s="2">
        <f t="shared" si="124"/>
        <v>0</v>
      </c>
      <c r="Q525" s="2"/>
      <c r="S525" s="2" t="str">
        <f t="shared" si="125"/>
        <v/>
      </c>
      <c r="T525" s="2" t="str">
        <f t="shared" si="126"/>
        <v/>
      </c>
      <c r="U525" s="3"/>
      <c r="V525" s="3"/>
      <c r="Y525" s="2" t="str">
        <f>IF(T525="","",T525*(1-IF(U525="",Settings!$B$7,U525))*(1-IF(V525="",Settings!$B$6,V525)))</f>
        <v/>
      </c>
      <c r="Z525" s="3"/>
      <c r="AA525" s="3"/>
      <c r="AC525" s="2" t="str">
        <f>IF(Y525="","",Y525*IF(Z525="",Settings!$B$4,Z525) + Y525*IF(AA525="",Settings!$B$5,AA525) + R525*IF(AB525="",Settings!$B$6,AB525))</f>
        <v/>
      </c>
      <c r="AD525" s="2" t="str">
        <f t="shared" si="127"/>
        <v/>
      </c>
      <c r="AE525" s="2" t="str">
        <f t="shared" si="128"/>
        <v/>
      </c>
      <c r="AF525" s="3" t="e">
        <f t="shared" si="129"/>
        <v>#VALUE!</v>
      </c>
      <c r="AG525" t="e">
        <f t="shared" si="130"/>
        <v>#VALUE!</v>
      </c>
      <c r="AI525" s="2"/>
      <c r="AJ525" t="str">
        <f t="shared" si="131"/>
        <v/>
      </c>
      <c r="AK525" t="e">
        <f t="shared" si="132"/>
        <v>#VALUE!</v>
      </c>
      <c r="AL525" s="3"/>
      <c r="AM525" t="str">
        <f t="shared" si="133"/>
        <v/>
      </c>
      <c r="AN525" s="2" t="str">
        <f t="shared" si="134"/>
        <v/>
      </c>
      <c r="AO525" t="e">
        <f>IF(AF525="","",IF(AF525&lt;Settings!$B$8,"ROMI below target",IF(AND(Settings!$B$16&lt;&gt;"",AE525&gt;Settings!$B$16),"CAC above allowable",IF(AND(Settings!$B$10&lt;&gt;"",AG525&lt;Settings!$B$10),"Low MER","OK"))))</f>
        <v>#VALUE!</v>
      </c>
    </row>
    <row r="526" spans="5:41" x14ac:dyDescent="0.3">
      <c r="E526" s="2"/>
      <c r="F526" s="2"/>
      <c r="G526" s="2"/>
      <c r="H526" t="str">
        <f>IF(D526="","",XLOOKUP(D526,FX!$A$7:$A$100,FX!$C$7:$C$100,1))</f>
        <v/>
      </c>
      <c r="I526" s="2" t="str">
        <f t="shared" si="120"/>
        <v/>
      </c>
      <c r="J526" s="2" t="str">
        <f t="shared" si="121"/>
        <v/>
      </c>
      <c r="K526" s="2" t="str">
        <f t="shared" si="122"/>
        <v/>
      </c>
      <c r="N526" s="3">
        <f t="shared" si="123"/>
        <v>0</v>
      </c>
      <c r="O526" s="2">
        <f t="shared" si="124"/>
        <v>0</v>
      </c>
      <c r="Q526" s="2"/>
      <c r="S526" s="2" t="str">
        <f t="shared" si="125"/>
        <v/>
      </c>
      <c r="T526" s="2" t="str">
        <f t="shared" si="126"/>
        <v/>
      </c>
      <c r="U526" s="3"/>
      <c r="V526" s="3"/>
      <c r="Y526" s="2" t="str">
        <f>IF(T526="","",T526*(1-IF(U526="",Settings!$B$7,U526))*(1-IF(V526="",Settings!$B$6,V526)))</f>
        <v/>
      </c>
      <c r="Z526" s="3"/>
      <c r="AA526" s="3"/>
      <c r="AC526" s="2" t="str">
        <f>IF(Y526="","",Y526*IF(Z526="",Settings!$B$4,Z526) + Y526*IF(AA526="",Settings!$B$5,AA526) + R526*IF(AB526="",Settings!$B$6,AB526))</f>
        <v/>
      </c>
      <c r="AD526" s="2" t="str">
        <f t="shared" si="127"/>
        <v/>
      </c>
      <c r="AE526" s="2" t="str">
        <f t="shared" si="128"/>
        <v/>
      </c>
      <c r="AF526" s="3" t="e">
        <f t="shared" si="129"/>
        <v>#VALUE!</v>
      </c>
      <c r="AG526" t="e">
        <f t="shared" si="130"/>
        <v>#VALUE!</v>
      </c>
      <c r="AI526" s="2"/>
      <c r="AJ526" t="str">
        <f t="shared" si="131"/>
        <v/>
      </c>
      <c r="AK526" t="e">
        <f t="shared" si="132"/>
        <v>#VALUE!</v>
      </c>
      <c r="AL526" s="3"/>
      <c r="AM526" t="str">
        <f t="shared" si="133"/>
        <v/>
      </c>
      <c r="AN526" s="2" t="str">
        <f t="shared" si="134"/>
        <v/>
      </c>
      <c r="AO526" t="e">
        <f>IF(AF526="","",IF(AF526&lt;Settings!$B$8,"ROMI below target",IF(AND(Settings!$B$16&lt;&gt;"",AE526&gt;Settings!$B$16),"CAC above allowable",IF(AND(Settings!$B$10&lt;&gt;"",AG526&lt;Settings!$B$10),"Low MER","OK"))))</f>
        <v>#VALUE!</v>
      </c>
    </row>
    <row r="527" spans="5:41" x14ac:dyDescent="0.3">
      <c r="E527" s="2"/>
      <c r="F527" s="2"/>
      <c r="G527" s="2"/>
      <c r="H527" t="str">
        <f>IF(D527="","",XLOOKUP(D527,FX!$A$7:$A$100,FX!$C$7:$C$100,1))</f>
        <v/>
      </c>
      <c r="I527" s="2" t="str">
        <f t="shared" si="120"/>
        <v/>
      </c>
      <c r="J527" s="2" t="str">
        <f t="shared" si="121"/>
        <v/>
      </c>
      <c r="K527" s="2" t="str">
        <f t="shared" si="122"/>
        <v/>
      </c>
      <c r="N527" s="3">
        <f t="shared" si="123"/>
        <v>0</v>
      </c>
      <c r="O527" s="2">
        <f t="shared" si="124"/>
        <v>0</v>
      </c>
      <c r="Q527" s="2"/>
      <c r="S527" s="2" t="str">
        <f t="shared" si="125"/>
        <v/>
      </c>
      <c r="T527" s="2" t="str">
        <f t="shared" si="126"/>
        <v/>
      </c>
      <c r="U527" s="3"/>
      <c r="V527" s="3"/>
      <c r="Y527" s="2" t="str">
        <f>IF(T527="","",T527*(1-IF(U527="",Settings!$B$7,U527))*(1-IF(V527="",Settings!$B$6,V527)))</f>
        <v/>
      </c>
      <c r="Z527" s="3"/>
      <c r="AA527" s="3"/>
      <c r="AC527" s="2" t="str">
        <f>IF(Y527="","",Y527*IF(Z527="",Settings!$B$4,Z527) + Y527*IF(AA527="",Settings!$B$5,AA527) + R527*IF(AB527="",Settings!$B$6,AB527))</f>
        <v/>
      </c>
      <c r="AD527" s="2" t="str">
        <f t="shared" si="127"/>
        <v/>
      </c>
      <c r="AE527" s="2" t="str">
        <f t="shared" si="128"/>
        <v/>
      </c>
      <c r="AF527" s="3" t="e">
        <f t="shared" si="129"/>
        <v>#VALUE!</v>
      </c>
      <c r="AG527" t="e">
        <f t="shared" si="130"/>
        <v>#VALUE!</v>
      </c>
      <c r="AI527" s="2"/>
      <c r="AJ527" t="str">
        <f t="shared" si="131"/>
        <v/>
      </c>
      <c r="AK527" t="e">
        <f t="shared" si="132"/>
        <v>#VALUE!</v>
      </c>
      <c r="AL527" s="3"/>
      <c r="AM527" t="str">
        <f t="shared" si="133"/>
        <v/>
      </c>
      <c r="AN527" s="2" t="str">
        <f t="shared" si="134"/>
        <v/>
      </c>
      <c r="AO527" t="e">
        <f>IF(AF527="","",IF(AF527&lt;Settings!$B$8,"ROMI below target",IF(AND(Settings!$B$16&lt;&gt;"",AE527&gt;Settings!$B$16),"CAC above allowable",IF(AND(Settings!$B$10&lt;&gt;"",AG527&lt;Settings!$B$10),"Low MER","OK"))))</f>
        <v>#VALUE!</v>
      </c>
    </row>
    <row r="528" spans="5:41" x14ac:dyDescent="0.3">
      <c r="E528" s="2"/>
      <c r="F528" s="2"/>
      <c r="G528" s="2"/>
      <c r="H528" t="str">
        <f>IF(D528="","",XLOOKUP(D528,FX!$A$7:$A$100,FX!$C$7:$C$100,1))</f>
        <v/>
      </c>
      <c r="I528" s="2" t="str">
        <f t="shared" si="120"/>
        <v/>
      </c>
      <c r="J528" s="2" t="str">
        <f t="shared" si="121"/>
        <v/>
      </c>
      <c r="K528" s="2" t="str">
        <f t="shared" si="122"/>
        <v/>
      </c>
      <c r="N528" s="3">
        <f t="shared" si="123"/>
        <v>0</v>
      </c>
      <c r="O528" s="2">
        <f t="shared" si="124"/>
        <v>0</v>
      </c>
      <c r="Q528" s="2"/>
      <c r="S528" s="2" t="str">
        <f t="shared" si="125"/>
        <v/>
      </c>
      <c r="T528" s="2" t="str">
        <f t="shared" si="126"/>
        <v/>
      </c>
      <c r="U528" s="3"/>
      <c r="V528" s="3"/>
      <c r="Y528" s="2" t="str">
        <f>IF(T528="","",T528*(1-IF(U528="",Settings!$B$7,U528))*(1-IF(V528="",Settings!$B$6,V528)))</f>
        <v/>
      </c>
      <c r="Z528" s="3"/>
      <c r="AA528" s="3"/>
      <c r="AC528" s="2" t="str">
        <f>IF(Y528="","",Y528*IF(Z528="",Settings!$B$4,Z528) + Y528*IF(AA528="",Settings!$B$5,AA528) + R528*IF(AB528="",Settings!$B$6,AB528))</f>
        <v/>
      </c>
      <c r="AD528" s="2" t="str">
        <f t="shared" si="127"/>
        <v/>
      </c>
      <c r="AE528" s="2" t="str">
        <f t="shared" si="128"/>
        <v/>
      </c>
      <c r="AF528" s="3" t="e">
        <f t="shared" si="129"/>
        <v>#VALUE!</v>
      </c>
      <c r="AG528" t="e">
        <f t="shared" si="130"/>
        <v>#VALUE!</v>
      </c>
      <c r="AI528" s="2"/>
      <c r="AJ528" t="str">
        <f t="shared" si="131"/>
        <v/>
      </c>
      <c r="AK528" t="e">
        <f t="shared" si="132"/>
        <v>#VALUE!</v>
      </c>
      <c r="AL528" s="3"/>
      <c r="AM528" t="str">
        <f t="shared" si="133"/>
        <v/>
      </c>
      <c r="AN528" s="2" t="str">
        <f t="shared" si="134"/>
        <v/>
      </c>
      <c r="AO528" t="e">
        <f>IF(AF528="","",IF(AF528&lt;Settings!$B$8,"ROMI below target",IF(AND(Settings!$B$16&lt;&gt;"",AE528&gt;Settings!$B$16),"CAC above allowable",IF(AND(Settings!$B$10&lt;&gt;"",AG528&lt;Settings!$B$10),"Low MER","OK"))))</f>
        <v>#VALUE!</v>
      </c>
    </row>
    <row r="529" spans="5:41" x14ac:dyDescent="0.3">
      <c r="E529" s="2"/>
      <c r="F529" s="2"/>
      <c r="G529" s="2"/>
      <c r="H529" t="str">
        <f>IF(D529="","",XLOOKUP(D529,FX!$A$7:$A$100,FX!$C$7:$C$100,1))</f>
        <v/>
      </c>
      <c r="I529" s="2" t="str">
        <f t="shared" si="120"/>
        <v/>
      </c>
      <c r="J529" s="2" t="str">
        <f t="shared" si="121"/>
        <v/>
      </c>
      <c r="K529" s="2" t="str">
        <f t="shared" si="122"/>
        <v/>
      </c>
      <c r="N529" s="3">
        <f t="shared" si="123"/>
        <v>0</v>
      </c>
      <c r="O529" s="2">
        <f t="shared" si="124"/>
        <v>0</v>
      </c>
      <c r="Q529" s="2"/>
      <c r="S529" s="2" t="str">
        <f t="shared" si="125"/>
        <v/>
      </c>
      <c r="T529" s="2" t="str">
        <f t="shared" si="126"/>
        <v/>
      </c>
      <c r="U529" s="3"/>
      <c r="V529" s="3"/>
      <c r="Y529" s="2" t="str">
        <f>IF(T529="","",T529*(1-IF(U529="",Settings!$B$7,U529))*(1-IF(V529="",Settings!$B$6,V529)))</f>
        <v/>
      </c>
      <c r="Z529" s="3"/>
      <c r="AA529" s="3"/>
      <c r="AC529" s="2" t="str">
        <f>IF(Y529="","",Y529*IF(Z529="",Settings!$B$4,Z529) + Y529*IF(AA529="",Settings!$B$5,AA529) + R529*IF(AB529="",Settings!$B$6,AB529))</f>
        <v/>
      </c>
      <c r="AD529" s="2" t="str">
        <f t="shared" si="127"/>
        <v/>
      </c>
      <c r="AE529" s="2" t="str">
        <f t="shared" si="128"/>
        <v/>
      </c>
      <c r="AF529" s="3" t="e">
        <f t="shared" si="129"/>
        <v>#VALUE!</v>
      </c>
      <c r="AG529" t="e">
        <f t="shared" si="130"/>
        <v>#VALUE!</v>
      </c>
      <c r="AI529" s="2"/>
      <c r="AJ529" t="str">
        <f t="shared" si="131"/>
        <v/>
      </c>
      <c r="AK529" t="e">
        <f t="shared" si="132"/>
        <v>#VALUE!</v>
      </c>
      <c r="AL529" s="3"/>
      <c r="AM529" t="str">
        <f t="shared" si="133"/>
        <v/>
      </c>
      <c r="AN529" s="2" t="str">
        <f t="shared" si="134"/>
        <v/>
      </c>
      <c r="AO529" t="e">
        <f>IF(AF529="","",IF(AF529&lt;Settings!$B$8,"ROMI below target",IF(AND(Settings!$B$16&lt;&gt;"",AE529&gt;Settings!$B$16),"CAC above allowable",IF(AND(Settings!$B$10&lt;&gt;"",AG529&lt;Settings!$B$10),"Low MER","OK"))))</f>
        <v>#VALUE!</v>
      </c>
    </row>
    <row r="530" spans="5:41" x14ac:dyDescent="0.3">
      <c r="E530" s="2"/>
      <c r="F530" s="2"/>
      <c r="G530" s="2"/>
      <c r="H530" t="str">
        <f>IF(D530="","",XLOOKUP(D530,FX!$A$7:$A$100,FX!$C$7:$C$100,1))</f>
        <v/>
      </c>
      <c r="I530" s="2" t="str">
        <f t="shared" si="120"/>
        <v/>
      </c>
      <c r="J530" s="2" t="str">
        <f t="shared" si="121"/>
        <v/>
      </c>
      <c r="K530" s="2" t="str">
        <f t="shared" si="122"/>
        <v/>
      </c>
      <c r="N530" s="3">
        <f t="shared" si="123"/>
        <v>0</v>
      </c>
      <c r="O530" s="2">
        <f t="shared" si="124"/>
        <v>0</v>
      </c>
      <c r="Q530" s="2"/>
      <c r="S530" s="2" t="str">
        <f t="shared" si="125"/>
        <v/>
      </c>
      <c r="T530" s="2" t="str">
        <f t="shared" si="126"/>
        <v/>
      </c>
      <c r="U530" s="3"/>
      <c r="V530" s="3"/>
      <c r="Y530" s="2" t="str">
        <f>IF(T530="","",T530*(1-IF(U530="",Settings!$B$7,U530))*(1-IF(V530="",Settings!$B$6,V530)))</f>
        <v/>
      </c>
      <c r="Z530" s="3"/>
      <c r="AA530" s="3"/>
      <c r="AC530" s="2" t="str">
        <f>IF(Y530="","",Y530*IF(Z530="",Settings!$B$4,Z530) + Y530*IF(AA530="",Settings!$B$5,AA530) + R530*IF(AB530="",Settings!$B$6,AB530))</f>
        <v/>
      </c>
      <c r="AD530" s="2" t="str">
        <f t="shared" si="127"/>
        <v/>
      </c>
      <c r="AE530" s="2" t="str">
        <f t="shared" si="128"/>
        <v/>
      </c>
      <c r="AF530" s="3" t="e">
        <f t="shared" si="129"/>
        <v>#VALUE!</v>
      </c>
      <c r="AG530" t="e">
        <f t="shared" si="130"/>
        <v>#VALUE!</v>
      </c>
      <c r="AI530" s="2"/>
      <c r="AJ530" t="str">
        <f t="shared" si="131"/>
        <v/>
      </c>
      <c r="AK530" t="e">
        <f t="shared" si="132"/>
        <v>#VALUE!</v>
      </c>
      <c r="AL530" s="3"/>
      <c r="AM530" t="str">
        <f t="shared" si="133"/>
        <v/>
      </c>
      <c r="AN530" s="2" t="str">
        <f t="shared" si="134"/>
        <v/>
      </c>
      <c r="AO530" t="e">
        <f>IF(AF530="","",IF(AF530&lt;Settings!$B$8,"ROMI below target",IF(AND(Settings!$B$16&lt;&gt;"",AE530&gt;Settings!$B$16),"CAC above allowable",IF(AND(Settings!$B$10&lt;&gt;"",AG530&lt;Settings!$B$10),"Low MER","OK"))))</f>
        <v>#VALUE!</v>
      </c>
    </row>
    <row r="531" spans="5:41" x14ac:dyDescent="0.3">
      <c r="E531" s="2"/>
      <c r="F531" s="2"/>
      <c r="G531" s="2"/>
      <c r="H531" t="str">
        <f>IF(D531="","",XLOOKUP(D531,FX!$A$7:$A$100,FX!$C$7:$C$100,1))</f>
        <v/>
      </c>
      <c r="I531" s="2" t="str">
        <f t="shared" si="120"/>
        <v/>
      </c>
      <c r="J531" s="2" t="str">
        <f t="shared" si="121"/>
        <v/>
      </c>
      <c r="K531" s="2" t="str">
        <f t="shared" si="122"/>
        <v/>
      </c>
      <c r="N531" s="3">
        <f t="shared" si="123"/>
        <v>0</v>
      </c>
      <c r="O531" s="2">
        <f t="shared" si="124"/>
        <v>0</v>
      </c>
      <c r="Q531" s="2"/>
      <c r="S531" s="2" t="str">
        <f t="shared" si="125"/>
        <v/>
      </c>
      <c r="T531" s="2" t="str">
        <f t="shared" si="126"/>
        <v/>
      </c>
      <c r="U531" s="3"/>
      <c r="V531" s="3"/>
      <c r="Y531" s="2" t="str">
        <f>IF(T531="","",T531*(1-IF(U531="",Settings!$B$7,U531))*(1-IF(V531="",Settings!$B$6,V531)))</f>
        <v/>
      </c>
      <c r="Z531" s="3"/>
      <c r="AA531" s="3"/>
      <c r="AC531" s="2" t="str">
        <f>IF(Y531="","",Y531*IF(Z531="",Settings!$B$4,Z531) + Y531*IF(AA531="",Settings!$B$5,AA531) + R531*IF(AB531="",Settings!$B$6,AB531))</f>
        <v/>
      </c>
      <c r="AD531" s="2" t="str">
        <f t="shared" si="127"/>
        <v/>
      </c>
      <c r="AE531" s="2" t="str">
        <f t="shared" si="128"/>
        <v/>
      </c>
      <c r="AF531" s="3" t="e">
        <f t="shared" si="129"/>
        <v>#VALUE!</v>
      </c>
      <c r="AG531" t="e">
        <f t="shared" si="130"/>
        <v>#VALUE!</v>
      </c>
      <c r="AI531" s="2"/>
      <c r="AJ531" t="str">
        <f t="shared" si="131"/>
        <v/>
      </c>
      <c r="AK531" t="e">
        <f t="shared" si="132"/>
        <v>#VALUE!</v>
      </c>
      <c r="AL531" s="3"/>
      <c r="AM531" t="str">
        <f t="shared" si="133"/>
        <v/>
      </c>
      <c r="AN531" s="2" t="str">
        <f t="shared" si="134"/>
        <v/>
      </c>
      <c r="AO531" t="e">
        <f>IF(AF531="","",IF(AF531&lt;Settings!$B$8,"ROMI below target",IF(AND(Settings!$B$16&lt;&gt;"",AE531&gt;Settings!$B$16),"CAC above allowable",IF(AND(Settings!$B$10&lt;&gt;"",AG531&lt;Settings!$B$10),"Low MER","OK"))))</f>
        <v>#VALUE!</v>
      </c>
    </row>
    <row r="532" spans="5:41" x14ac:dyDescent="0.3">
      <c r="E532" s="2"/>
      <c r="F532" s="2"/>
      <c r="G532" s="2"/>
      <c r="H532" t="str">
        <f>IF(D532="","",XLOOKUP(D532,FX!$A$7:$A$100,FX!$C$7:$C$100,1))</f>
        <v/>
      </c>
      <c r="I532" s="2" t="str">
        <f t="shared" si="120"/>
        <v/>
      </c>
      <c r="J532" s="2" t="str">
        <f t="shared" si="121"/>
        <v/>
      </c>
      <c r="K532" s="2" t="str">
        <f t="shared" si="122"/>
        <v/>
      </c>
      <c r="N532" s="3">
        <f t="shared" si="123"/>
        <v>0</v>
      </c>
      <c r="O532" s="2">
        <f t="shared" si="124"/>
        <v>0</v>
      </c>
      <c r="Q532" s="2"/>
      <c r="S532" s="2" t="str">
        <f t="shared" si="125"/>
        <v/>
      </c>
      <c r="T532" s="2" t="str">
        <f t="shared" si="126"/>
        <v/>
      </c>
      <c r="U532" s="3"/>
      <c r="V532" s="3"/>
      <c r="Y532" s="2" t="str">
        <f>IF(T532="","",T532*(1-IF(U532="",Settings!$B$7,U532))*(1-IF(V532="",Settings!$B$6,V532)))</f>
        <v/>
      </c>
      <c r="Z532" s="3"/>
      <c r="AA532" s="3"/>
      <c r="AC532" s="2" t="str">
        <f>IF(Y532="","",Y532*IF(Z532="",Settings!$B$4,Z532) + Y532*IF(AA532="",Settings!$B$5,AA532) + R532*IF(AB532="",Settings!$B$6,AB532))</f>
        <v/>
      </c>
      <c r="AD532" s="2" t="str">
        <f t="shared" si="127"/>
        <v/>
      </c>
      <c r="AE532" s="2" t="str">
        <f t="shared" si="128"/>
        <v/>
      </c>
      <c r="AF532" s="3" t="e">
        <f t="shared" si="129"/>
        <v>#VALUE!</v>
      </c>
      <c r="AG532" t="e">
        <f t="shared" si="130"/>
        <v>#VALUE!</v>
      </c>
      <c r="AI532" s="2"/>
      <c r="AJ532" t="str">
        <f t="shared" si="131"/>
        <v/>
      </c>
      <c r="AK532" t="e">
        <f t="shared" si="132"/>
        <v>#VALUE!</v>
      </c>
      <c r="AL532" s="3"/>
      <c r="AM532" t="str">
        <f t="shared" si="133"/>
        <v/>
      </c>
      <c r="AN532" s="2" t="str">
        <f t="shared" si="134"/>
        <v/>
      </c>
      <c r="AO532" t="e">
        <f>IF(AF532="","",IF(AF532&lt;Settings!$B$8,"ROMI below target",IF(AND(Settings!$B$16&lt;&gt;"",AE532&gt;Settings!$B$16),"CAC above allowable",IF(AND(Settings!$B$10&lt;&gt;"",AG532&lt;Settings!$B$10),"Low MER","OK"))))</f>
        <v>#VALUE!</v>
      </c>
    </row>
    <row r="533" spans="5:41" x14ac:dyDescent="0.3">
      <c r="E533" s="2"/>
      <c r="F533" s="2"/>
      <c r="G533" s="2"/>
      <c r="H533" t="str">
        <f>IF(D533="","",XLOOKUP(D533,FX!$A$7:$A$100,FX!$C$7:$C$100,1))</f>
        <v/>
      </c>
      <c r="I533" s="2" t="str">
        <f t="shared" si="120"/>
        <v/>
      </c>
      <c r="J533" s="2" t="str">
        <f t="shared" si="121"/>
        <v/>
      </c>
      <c r="K533" s="2" t="str">
        <f t="shared" si="122"/>
        <v/>
      </c>
      <c r="N533" s="3">
        <f t="shared" si="123"/>
        <v>0</v>
      </c>
      <c r="O533" s="2">
        <f t="shared" si="124"/>
        <v>0</v>
      </c>
      <c r="Q533" s="2"/>
      <c r="S533" s="2" t="str">
        <f t="shared" si="125"/>
        <v/>
      </c>
      <c r="T533" s="2" t="str">
        <f t="shared" si="126"/>
        <v/>
      </c>
      <c r="U533" s="3"/>
      <c r="V533" s="3"/>
      <c r="Y533" s="2" t="str">
        <f>IF(T533="","",T533*(1-IF(U533="",Settings!$B$7,U533))*(1-IF(V533="",Settings!$B$6,V533)))</f>
        <v/>
      </c>
      <c r="Z533" s="3"/>
      <c r="AA533" s="3"/>
      <c r="AC533" s="2" t="str">
        <f>IF(Y533="","",Y533*IF(Z533="",Settings!$B$4,Z533) + Y533*IF(AA533="",Settings!$B$5,AA533) + R533*IF(AB533="",Settings!$B$6,AB533))</f>
        <v/>
      </c>
      <c r="AD533" s="2" t="str">
        <f t="shared" si="127"/>
        <v/>
      </c>
      <c r="AE533" s="2" t="str">
        <f t="shared" si="128"/>
        <v/>
      </c>
      <c r="AF533" s="3" t="e">
        <f t="shared" si="129"/>
        <v>#VALUE!</v>
      </c>
      <c r="AG533" t="e">
        <f t="shared" si="130"/>
        <v>#VALUE!</v>
      </c>
      <c r="AI533" s="2"/>
      <c r="AJ533" t="str">
        <f t="shared" si="131"/>
        <v/>
      </c>
      <c r="AK533" t="e">
        <f t="shared" si="132"/>
        <v>#VALUE!</v>
      </c>
      <c r="AL533" s="3"/>
      <c r="AM533" t="str">
        <f t="shared" si="133"/>
        <v/>
      </c>
      <c r="AN533" s="2" t="str">
        <f t="shared" si="134"/>
        <v/>
      </c>
      <c r="AO533" t="e">
        <f>IF(AF533="","",IF(AF533&lt;Settings!$B$8,"ROMI below target",IF(AND(Settings!$B$16&lt;&gt;"",AE533&gt;Settings!$B$16),"CAC above allowable",IF(AND(Settings!$B$10&lt;&gt;"",AG533&lt;Settings!$B$10),"Low MER","OK"))))</f>
        <v>#VALUE!</v>
      </c>
    </row>
    <row r="534" spans="5:41" x14ac:dyDescent="0.3">
      <c r="E534" s="2"/>
      <c r="F534" s="2"/>
      <c r="G534" s="2"/>
      <c r="H534" t="str">
        <f>IF(D534="","",XLOOKUP(D534,FX!$A$7:$A$100,FX!$C$7:$C$100,1))</f>
        <v/>
      </c>
      <c r="I534" s="2" t="str">
        <f t="shared" si="120"/>
        <v/>
      </c>
      <c r="J534" s="2" t="str">
        <f t="shared" si="121"/>
        <v/>
      </c>
      <c r="K534" s="2" t="str">
        <f t="shared" si="122"/>
        <v/>
      </c>
      <c r="N534" s="3">
        <f t="shared" si="123"/>
        <v>0</v>
      </c>
      <c r="O534" s="2">
        <f t="shared" si="124"/>
        <v>0</v>
      </c>
      <c r="Q534" s="2"/>
      <c r="S534" s="2" t="str">
        <f t="shared" si="125"/>
        <v/>
      </c>
      <c r="T534" s="2" t="str">
        <f t="shared" si="126"/>
        <v/>
      </c>
      <c r="U534" s="3"/>
      <c r="V534" s="3"/>
      <c r="Y534" s="2" t="str">
        <f>IF(T534="","",T534*(1-IF(U534="",Settings!$B$7,U534))*(1-IF(V534="",Settings!$B$6,V534)))</f>
        <v/>
      </c>
      <c r="Z534" s="3"/>
      <c r="AA534" s="3"/>
      <c r="AC534" s="2" t="str">
        <f>IF(Y534="","",Y534*IF(Z534="",Settings!$B$4,Z534) + Y534*IF(AA534="",Settings!$B$5,AA534) + R534*IF(AB534="",Settings!$B$6,AB534))</f>
        <v/>
      </c>
      <c r="AD534" s="2" t="str">
        <f t="shared" si="127"/>
        <v/>
      </c>
      <c r="AE534" s="2" t="str">
        <f t="shared" si="128"/>
        <v/>
      </c>
      <c r="AF534" s="3" t="e">
        <f t="shared" si="129"/>
        <v>#VALUE!</v>
      </c>
      <c r="AG534" t="e">
        <f t="shared" si="130"/>
        <v>#VALUE!</v>
      </c>
      <c r="AI534" s="2"/>
      <c r="AJ534" t="str">
        <f t="shared" si="131"/>
        <v/>
      </c>
      <c r="AK534" t="e">
        <f t="shared" si="132"/>
        <v>#VALUE!</v>
      </c>
      <c r="AL534" s="3"/>
      <c r="AM534" t="str">
        <f t="shared" si="133"/>
        <v/>
      </c>
      <c r="AN534" s="2" t="str">
        <f t="shared" si="134"/>
        <v/>
      </c>
      <c r="AO534" t="e">
        <f>IF(AF534="","",IF(AF534&lt;Settings!$B$8,"ROMI below target",IF(AND(Settings!$B$16&lt;&gt;"",AE534&gt;Settings!$B$16),"CAC above allowable",IF(AND(Settings!$B$10&lt;&gt;"",AG534&lt;Settings!$B$10),"Low MER","OK"))))</f>
        <v>#VALUE!</v>
      </c>
    </row>
    <row r="535" spans="5:41" x14ac:dyDescent="0.3">
      <c r="E535" s="2"/>
      <c r="F535" s="2"/>
      <c r="G535" s="2"/>
      <c r="H535" t="str">
        <f>IF(D535="","",XLOOKUP(D535,FX!$A$7:$A$100,FX!$C$7:$C$100,1))</f>
        <v/>
      </c>
      <c r="I535" s="2" t="str">
        <f t="shared" si="120"/>
        <v/>
      </c>
      <c r="J535" s="2" t="str">
        <f t="shared" si="121"/>
        <v/>
      </c>
      <c r="K535" s="2" t="str">
        <f t="shared" si="122"/>
        <v/>
      </c>
      <c r="N535" s="3">
        <f t="shared" si="123"/>
        <v>0</v>
      </c>
      <c r="O535" s="2">
        <f t="shared" si="124"/>
        <v>0</v>
      </c>
      <c r="Q535" s="2"/>
      <c r="S535" s="2" t="str">
        <f t="shared" si="125"/>
        <v/>
      </c>
      <c r="T535" s="2" t="str">
        <f t="shared" si="126"/>
        <v/>
      </c>
      <c r="U535" s="3"/>
      <c r="V535" s="3"/>
      <c r="Y535" s="2" t="str">
        <f>IF(T535="","",T535*(1-IF(U535="",Settings!$B$7,U535))*(1-IF(V535="",Settings!$B$6,V535)))</f>
        <v/>
      </c>
      <c r="Z535" s="3"/>
      <c r="AA535" s="3"/>
      <c r="AC535" s="2" t="str">
        <f>IF(Y535="","",Y535*IF(Z535="",Settings!$B$4,Z535) + Y535*IF(AA535="",Settings!$B$5,AA535) + R535*IF(AB535="",Settings!$B$6,AB535))</f>
        <v/>
      </c>
      <c r="AD535" s="2" t="str">
        <f t="shared" si="127"/>
        <v/>
      </c>
      <c r="AE535" s="2" t="str">
        <f t="shared" si="128"/>
        <v/>
      </c>
      <c r="AF535" s="3" t="e">
        <f t="shared" si="129"/>
        <v>#VALUE!</v>
      </c>
      <c r="AG535" t="e">
        <f t="shared" si="130"/>
        <v>#VALUE!</v>
      </c>
      <c r="AI535" s="2"/>
      <c r="AJ535" t="str">
        <f t="shared" si="131"/>
        <v/>
      </c>
      <c r="AK535" t="e">
        <f t="shared" si="132"/>
        <v>#VALUE!</v>
      </c>
      <c r="AL535" s="3"/>
      <c r="AM535" t="str">
        <f t="shared" si="133"/>
        <v/>
      </c>
      <c r="AN535" s="2" t="str">
        <f t="shared" si="134"/>
        <v/>
      </c>
      <c r="AO535" t="e">
        <f>IF(AF535="","",IF(AF535&lt;Settings!$B$8,"ROMI below target",IF(AND(Settings!$B$16&lt;&gt;"",AE535&gt;Settings!$B$16),"CAC above allowable",IF(AND(Settings!$B$10&lt;&gt;"",AG535&lt;Settings!$B$10),"Low MER","OK"))))</f>
        <v>#VALUE!</v>
      </c>
    </row>
    <row r="536" spans="5:41" x14ac:dyDescent="0.3">
      <c r="E536" s="2"/>
      <c r="F536" s="2"/>
      <c r="G536" s="2"/>
      <c r="H536" t="str">
        <f>IF(D536="","",XLOOKUP(D536,FX!$A$7:$A$100,FX!$C$7:$C$100,1))</f>
        <v/>
      </c>
      <c r="I536" s="2" t="str">
        <f t="shared" si="120"/>
        <v/>
      </c>
      <c r="J536" s="2" t="str">
        <f t="shared" si="121"/>
        <v/>
      </c>
      <c r="K536" s="2" t="str">
        <f t="shared" si="122"/>
        <v/>
      </c>
      <c r="N536" s="3">
        <f t="shared" si="123"/>
        <v>0</v>
      </c>
      <c r="O536" s="2">
        <f t="shared" si="124"/>
        <v>0</v>
      </c>
      <c r="Q536" s="2"/>
      <c r="S536" s="2" t="str">
        <f t="shared" si="125"/>
        <v/>
      </c>
      <c r="T536" s="2" t="str">
        <f t="shared" si="126"/>
        <v/>
      </c>
      <c r="U536" s="3"/>
      <c r="V536" s="3"/>
      <c r="Y536" s="2" t="str">
        <f>IF(T536="","",T536*(1-IF(U536="",Settings!$B$7,U536))*(1-IF(V536="",Settings!$B$6,V536)))</f>
        <v/>
      </c>
      <c r="Z536" s="3"/>
      <c r="AA536" s="3"/>
      <c r="AC536" s="2" t="str">
        <f>IF(Y536="","",Y536*IF(Z536="",Settings!$B$4,Z536) + Y536*IF(AA536="",Settings!$B$5,AA536) + R536*IF(AB536="",Settings!$B$6,AB536))</f>
        <v/>
      </c>
      <c r="AD536" s="2" t="str">
        <f t="shared" si="127"/>
        <v/>
      </c>
      <c r="AE536" s="2" t="str">
        <f t="shared" si="128"/>
        <v/>
      </c>
      <c r="AF536" s="3" t="e">
        <f t="shared" si="129"/>
        <v>#VALUE!</v>
      </c>
      <c r="AG536" t="e">
        <f t="shared" si="130"/>
        <v>#VALUE!</v>
      </c>
      <c r="AI536" s="2"/>
      <c r="AJ536" t="str">
        <f t="shared" si="131"/>
        <v/>
      </c>
      <c r="AK536" t="e">
        <f t="shared" si="132"/>
        <v>#VALUE!</v>
      </c>
      <c r="AL536" s="3"/>
      <c r="AM536" t="str">
        <f t="shared" si="133"/>
        <v/>
      </c>
      <c r="AN536" s="2" t="str">
        <f t="shared" si="134"/>
        <v/>
      </c>
      <c r="AO536" t="e">
        <f>IF(AF536="","",IF(AF536&lt;Settings!$B$8,"ROMI below target",IF(AND(Settings!$B$16&lt;&gt;"",AE536&gt;Settings!$B$16),"CAC above allowable",IF(AND(Settings!$B$10&lt;&gt;"",AG536&lt;Settings!$B$10),"Low MER","OK"))))</f>
        <v>#VALUE!</v>
      </c>
    </row>
    <row r="537" spans="5:41" x14ac:dyDescent="0.3">
      <c r="E537" s="2"/>
      <c r="F537" s="2"/>
      <c r="G537" s="2"/>
      <c r="H537" t="str">
        <f>IF(D537="","",XLOOKUP(D537,FX!$A$7:$A$100,FX!$C$7:$C$100,1))</f>
        <v/>
      </c>
      <c r="I537" s="2" t="str">
        <f t="shared" si="120"/>
        <v/>
      </c>
      <c r="J537" s="2" t="str">
        <f t="shared" si="121"/>
        <v/>
      </c>
      <c r="K537" s="2" t="str">
        <f t="shared" si="122"/>
        <v/>
      </c>
      <c r="N537" s="3">
        <f t="shared" si="123"/>
        <v>0</v>
      </c>
      <c r="O537" s="2">
        <f t="shared" si="124"/>
        <v>0</v>
      </c>
      <c r="Q537" s="2"/>
      <c r="S537" s="2" t="str">
        <f t="shared" si="125"/>
        <v/>
      </c>
      <c r="T537" s="2" t="str">
        <f t="shared" si="126"/>
        <v/>
      </c>
      <c r="U537" s="3"/>
      <c r="V537" s="3"/>
      <c r="Y537" s="2" t="str">
        <f>IF(T537="","",T537*(1-IF(U537="",Settings!$B$7,U537))*(1-IF(V537="",Settings!$B$6,V537)))</f>
        <v/>
      </c>
      <c r="Z537" s="3"/>
      <c r="AA537" s="3"/>
      <c r="AC537" s="2" t="str">
        <f>IF(Y537="","",Y537*IF(Z537="",Settings!$B$4,Z537) + Y537*IF(AA537="",Settings!$B$5,AA537) + R537*IF(AB537="",Settings!$B$6,AB537))</f>
        <v/>
      </c>
      <c r="AD537" s="2" t="str">
        <f t="shared" si="127"/>
        <v/>
      </c>
      <c r="AE537" s="2" t="str">
        <f t="shared" si="128"/>
        <v/>
      </c>
      <c r="AF537" s="3" t="e">
        <f t="shared" si="129"/>
        <v>#VALUE!</v>
      </c>
      <c r="AG537" t="e">
        <f t="shared" si="130"/>
        <v>#VALUE!</v>
      </c>
      <c r="AI537" s="2"/>
      <c r="AJ537" t="str">
        <f t="shared" si="131"/>
        <v/>
      </c>
      <c r="AK537" t="e">
        <f t="shared" si="132"/>
        <v>#VALUE!</v>
      </c>
      <c r="AL537" s="3"/>
      <c r="AM537" t="str">
        <f t="shared" si="133"/>
        <v/>
      </c>
      <c r="AN537" s="2" t="str">
        <f t="shared" si="134"/>
        <v/>
      </c>
      <c r="AO537" t="e">
        <f>IF(AF537="","",IF(AF537&lt;Settings!$B$8,"ROMI below target",IF(AND(Settings!$B$16&lt;&gt;"",AE537&gt;Settings!$B$16),"CAC above allowable",IF(AND(Settings!$B$10&lt;&gt;"",AG537&lt;Settings!$B$10),"Low MER","OK"))))</f>
        <v>#VALUE!</v>
      </c>
    </row>
    <row r="538" spans="5:41" x14ac:dyDescent="0.3">
      <c r="E538" s="2"/>
      <c r="F538" s="2"/>
      <c r="G538" s="2"/>
      <c r="H538" t="str">
        <f>IF(D538="","",XLOOKUP(D538,FX!$A$7:$A$100,FX!$C$7:$C$100,1))</f>
        <v/>
      </c>
      <c r="I538" s="2" t="str">
        <f t="shared" si="120"/>
        <v/>
      </c>
      <c r="J538" s="2" t="str">
        <f t="shared" si="121"/>
        <v/>
      </c>
      <c r="K538" s="2" t="str">
        <f t="shared" si="122"/>
        <v/>
      </c>
      <c r="N538" s="3">
        <f t="shared" si="123"/>
        <v>0</v>
      </c>
      <c r="O538" s="2">
        <f t="shared" si="124"/>
        <v>0</v>
      </c>
      <c r="Q538" s="2"/>
      <c r="S538" s="2" t="str">
        <f t="shared" si="125"/>
        <v/>
      </c>
      <c r="T538" s="2" t="str">
        <f t="shared" si="126"/>
        <v/>
      </c>
      <c r="U538" s="3"/>
      <c r="V538" s="3"/>
      <c r="Y538" s="2" t="str">
        <f>IF(T538="","",T538*(1-IF(U538="",Settings!$B$7,U538))*(1-IF(V538="",Settings!$B$6,V538)))</f>
        <v/>
      </c>
      <c r="Z538" s="3"/>
      <c r="AA538" s="3"/>
      <c r="AC538" s="2" t="str">
        <f>IF(Y538="","",Y538*IF(Z538="",Settings!$B$4,Z538) + Y538*IF(AA538="",Settings!$B$5,AA538) + R538*IF(AB538="",Settings!$B$6,AB538))</f>
        <v/>
      </c>
      <c r="AD538" s="2" t="str">
        <f t="shared" si="127"/>
        <v/>
      </c>
      <c r="AE538" s="2" t="str">
        <f t="shared" si="128"/>
        <v/>
      </c>
      <c r="AF538" s="3" t="e">
        <f t="shared" si="129"/>
        <v>#VALUE!</v>
      </c>
      <c r="AG538" t="e">
        <f t="shared" si="130"/>
        <v>#VALUE!</v>
      </c>
      <c r="AI538" s="2"/>
      <c r="AJ538" t="str">
        <f t="shared" si="131"/>
        <v/>
      </c>
      <c r="AK538" t="e">
        <f t="shared" si="132"/>
        <v>#VALUE!</v>
      </c>
      <c r="AL538" s="3"/>
      <c r="AM538" t="str">
        <f t="shared" si="133"/>
        <v/>
      </c>
      <c r="AN538" s="2" t="str">
        <f t="shared" si="134"/>
        <v/>
      </c>
      <c r="AO538" t="e">
        <f>IF(AF538="","",IF(AF538&lt;Settings!$B$8,"ROMI below target",IF(AND(Settings!$B$16&lt;&gt;"",AE538&gt;Settings!$B$16),"CAC above allowable",IF(AND(Settings!$B$10&lt;&gt;"",AG538&lt;Settings!$B$10),"Low MER","OK"))))</f>
        <v>#VALUE!</v>
      </c>
    </row>
    <row r="539" spans="5:41" x14ac:dyDescent="0.3">
      <c r="E539" s="2"/>
      <c r="F539" s="2"/>
      <c r="G539" s="2"/>
      <c r="H539" t="str">
        <f>IF(D539="","",XLOOKUP(D539,FX!$A$7:$A$100,FX!$C$7:$C$100,1))</f>
        <v/>
      </c>
      <c r="I539" s="2" t="str">
        <f t="shared" si="120"/>
        <v/>
      </c>
      <c r="J539" s="2" t="str">
        <f t="shared" si="121"/>
        <v/>
      </c>
      <c r="K539" s="2" t="str">
        <f t="shared" si="122"/>
        <v/>
      </c>
      <c r="N539" s="3">
        <f t="shared" si="123"/>
        <v>0</v>
      </c>
      <c r="O539" s="2">
        <f t="shared" si="124"/>
        <v>0</v>
      </c>
      <c r="Q539" s="2"/>
      <c r="S539" s="2" t="str">
        <f t="shared" si="125"/>
        <v/>
      </c>
      <c r="T539" s="2" t="str">
        <f t="shared" si="126"/>
        <v/>
      </c>
      <c r="U539" s="3"/>
      <c r="V539" s="3"/>
      <c r="Y539" s="2" t="str">
        <f>IF(T539="","",T539*(1-IF(U539="",Settings!$B$7,U539))*(1-IF(V539="",Settings!$B$6,V539)))</f>
        <v/>
      </c>
      <c r="Z539" s="3"/>
      <c r="AA539" s="3"/>
      <c r="AC539" s="2" t="str">
        <f>IF(Y539="","",Y539*IF(Z539="",Settings!$B$4,Z539) + Y539*IF(AA539="",Settings!$B$5,AA539) + R539*IF(AB539="",Settings!$B$6,AB539))</f>
        <v/>
      </c>
      <c r="AD539" s="2" t="str">
        <f t="shared" si="127"/>
        <v/>
      </c>
      <c r="AE539" s="2" t="str">
        <f t="shared" si="128"/>
        <v/>
      </c>
      <c r="AF539" s="3" t="e">
        <f t="shared" si="129"/>
        <v>#VALUE!</v>
      </c>
      <c r="AG539" t="e">
        <f t="shared" si="130"/>
        <v>#VALUE!</v>
      </c>
      <c r="AI539" s="2"/>
      <c r="AJ539" t="str">
        <f t="shared" si="131"/>
        <v/>
      </c>
      <c r="AK539" t="e">
        <f t="shared" si="132"/>
        <v>#VALUE!</v>
      </c>
      <c r="AL539" s="3"/>
      <c r="AM539" t="str">
        <f t="shared" si="133"/>
        <v/>
      </c>
      <c r="AN539" s="2" t="str">
        <f t="shared" si="134"/>
        <v/>
      </c>
      <c r="AO539" t="e">
        <f>IF(AF539="","",IF(AF539&lt;Settings!$B$8,"ROMI below target",IF(AND(Settings!$B$16&lt;&gt;"",AE539&gt;Settings!$B$16),"CAC above allowable",IF(AND(Settings!$B$10&lt;&gt;"",AG539&lt;Settings!$B$10),"Low MER","OK"))))</f>
        <v>#VALUE!</v>
      </c>
    </row>
    <row r="540" spans="5:41" x14ac:dyDescent="0.3">
      <c r="E540" s="2"/>
      <c r="F540" s="2"/>
      <c r="G540" s="2"/>
      <c r="H540" t="str">
        <f>IF(D540="","",XLOOKUP(D540,FX!$A$7:$A$100,FX!$C$7:$C$100,1))</f>
        <v/>
      </c>
      <c r="I540" s="2" t="str">
        <f t="shared" si="120"/>
        <v/>
      </c>
      <c r="J540" s="2" t="str">
        <f t="shared" si="121"/>
        <v/>
      </c>
      <c r="K540" s="2" t="str">
        <f t="shared" si="122"/>
        <v/>
      </c>
      <c r="N540" s="3">
        <f t="shared" si="123"/>
        <v>0</v>
      </c>
      <c r="O540" s="2">
        <f t="shared" si="124"/>
        <v>0</v>
      </c>
      <c r="Q540" s="2"/>
      <c r="S540" s="2" t="str">
        <f t="shared" si="125"/>
        <v/>
      </c>
      <c r="T540" s="2" t="str">
        <f t="shared" si="126"/>
        <v/>
      </c>
      <c r="U540" s="3"/>
      <c r="V540" s="3"/>
      <c r="Y540" s="2" t="str">
        <f>IF(T540="","",T540*(1-IF(U540="",Settings!$B$7,U540))*(1-IF(V540="",Settings!$B$6,V540)))</f>
        <v/>
      </c>
      <c r="Z540" s="3"/>
      <c r="AA540" s="3"/>
      <c r="AC540" s="2" t="str">
        <f>IF(Y540="","",Y540*IF(Z540="",Settings!$B$4,Z540) + Y540*IF(AA540="",Settings!$B$5,AA540) + R540*IF(AB540="",Settings!$B$6,AB540))</f>
        <v/>
      </c>
      <c r="AD540" s="2" t="str">
        <f t="shared" si="127"/>
        <v/>
      </c>
      <c r="AE540" s="2" t="str">
        <f t="shared" si="128"/>
        <v/>
      </c>
      <c r="AF540" s="3" t="e">
        <f t="shared" si="129"/>
        <v>#VALUE!</v>
      </c>
      <c r="AG540" t="e">
        <f t="shared" si="130"/>
        <v>#VALUE!</v>
      </c>
      <c r="AI540" s="2"/>
      <c r="AJ540" t="str">
        <f t="shared" si="131"/>
        <v/>
      </c>
      <c r="AK540" t="e">
        <f t="shared" si="132"/>
        <v>#VALUE!</v>
      </c>
      <c r="AL540" s="3"/>
      <c r="AM540" t="str">
        <f t="shared" si="133"/>
        <v/>
      </c>
      <c r="AN540" s="2" t="str">
        <f t="shared" si="134"/>
        <v/>
      </c>
      <c r="AO540" t="e">
        <f>IF(AF540="","",IF(AF540&lt;Settings!$B$8,"ROMI below target",IF(AND(Settings!$B$16&lt;&gt;"",AE540&gt;Settings!$B$16),"CAC above allowable",IF(AND(Settings!$B$10&lt;&gt;"",AG540&lt;Settings!$B$10),"Low MER","OK"))))</f>
        <v>#VALUE!</v>
      </c>
    </row>
    <row r="541" spans="5:41" x14ac:dyDescent="0.3">
      <c r="E541" s="2"/>
      <c r="F541" s="2"/>
      <c r="G541" s="2"/>
      <c r="H541" t="str">
        <f>IF(D541="","",XLOOKUP(D541,FX!$A$7:$A$100,FX!$C$7:$C$100,1))</f>
        <v/>
      </c>
      <c r="I541" s="2" t="str">
        <f t="shared" si="120"/>
        <v/>
      </c>
      <c r="J541" s="2" t="str">
        <f t="shared" si="121"/>
        <v/>
      </c>
      <c r="K541" s="2" t="str">
        <f t="shared" si="122"/>
        <v/>
      </c>
      <c r="N541" s="3">
        <f t="shared" si="123"/>
        <v>0</v>
      </c>
      <c r="O541" s="2">
        <f t="shared" si="124"/>
        <v>0</v>
      </c>
      <c r="Q541" s="2"/>
      <c r="S541" s="2" t="str">
        <f t="shared" si="125"/>
        <v/>
      </c>
      <c r="T541" s="2" t="str">
        <f t="shared" si="126"/>
        <v/>
      </c>
      <c r="U541" s="3"/>
      <c r="V541" s="3"/>
      <c r="Y541" s="2" t="str">
        <f>IF(T541="","",T541*(1-IF(U541="",Settings!$B$7,U541))*(1-IF(V541="",Settings!$B$6,V541)))</f>
        <v/>
      </c>
      <c r="Z541" s="3"/>
      <c r="AA541" s="3"/>
      <c r="AC541" s="2" t="str">
        <f>IF(Y541="","",Y541*IF(Z541="",Settings!$B$4,Z541) + Y541*IF(AA541="",Settings!$B$5,AA541) + R541*IF(AB541="",Settings!$B$6,AB541))</f>
        <v/>
      </c>
      <c r="AD541" s="2" t="str">
        <f t="shared" si="127"/>
        <v/>
      </c>
      <c r="AE541" s="2" t="str">
        <f t="shared" si="128"/>
        <v/>
      </c>
      <c r="AF541" s="3" t="e">
        <f t="shared" si="129"/>
        <v>#VALUE!</v>
      </c>
      <c r="AG541" t="e">
        <f t="shared" si="130"/>
        <v>#VALUE!</v>
      </c>
      <c r="AI541" s="2"/>
      <c r="AJ541" t="str">
        <f t="shared" si="131"/>
        <v/>
      </c>
      <c r="AK541" t="e">
        <f t="shared" si="132"/>
        <v>#VALUE!</v>
      </c>
      <c r="AL541" s="3"/>
      <c r="AM541" t="str">
        <f t="shared" si="133"/>
        <v/>
      </c>
      <c r="AN541" s="2" t="str">
        <f t="shared" si="134"/>
        <v/>
      </c>
      <c r="AO541" t="e">
        <f>IF(AF541="","",IF(AF541&lt;Settings!$B$8,"ROMI below target",IF(AND(Settings!$B$16&lt;&gt;"",AE541&gt;Settings!$B$16),"CAC above allowable",IF(AND(Settings!$B$10&lt;&gt;"",AG541&lt;Settings!$B$10),"Low MER","OK"))))</f>
        <v>#VALUE!</v>
      </c>
    </row>
    <row r="542" spans="5:41" x14ac:dyDescent="0.3">
      <c r="E542" s="2"/>
      <c r="F542" s="2"/>
      <c r="G542" s="2"/>
      <c r="H542" t="str">
        <f>IF(D542="","",XLOOKUP(D542,FX!$A$7:$A$100,FX!$C$7:$C$100,1))</f>
        <v/>
      </c>
      <c r="I542" s="2" t="str">
        <f t="shared" si="120"/>
        <v/>
      </c>
      <c r="J542" s="2" t="str">
        <f t="shared" si="121"/>
        <v/>
      </c>
      <c r="K542" s="2" t="str">
        <f t="shared" si="122"/>
        <v/>
      </c>
      <c r="N542" s="3">
        <f t="shared" si="123"/>
        <v>0</v>
      </c>
      <c r="O542" s="2">
        <f t="shared" si="124"/>
        <v>0</v>
      </c>
      <c r="Q542" s="2"/>
      <c r="S542" s="2" t="str">
        <f t="shared" si="125"/>
        <v/>
      </c>
      <c r="T542" s="2" t="str">
        <f t="shared" si="126"/>
        <v/>
      </c>
      <c r="U542" s="3"/>
      <c r="V542" s="3"/>
      <c r="Y542" s="2" t="str">
        <f>IF(T542="","",T542*(1-IF(U542="",Settings!$B$7,U542))*(1-IF(V542="",Settings!$B$6,V542)))</f>
        <v/>
      </c>
      <c r="Z542" s="3"/>
      <c r="AA542" s="3"/>
      <c r="AC542" s="2" t="str">
        <f>IF(Y542="","",Y542*IF(Z542="",Settings!$B$4,Z542) + Y542*IF(AA542="",Settings!$B$5,AA542) + R542*IF(AB542="",Settings!$B$6,AB542))</f>
        <v/>
      </c>
      <c r="AD542" s="2" t="str">
        <f t="shared" si="127"/>
        <v/>
      </c>
      <c r="AE542" s="2" t="str">
        <f t="shared" si="128"/>
        <v/>
      </c>
      <c r="AF542" s="3" t="e">
        <f t="shared" si="129"/>
        <v>#VALUE!</v>
      </c>
      <c r="AG542" t="e">
        <f t="shared" si="130"/>
        <v>#VALUE!</v>
      </c>
      <c r="AI542" s="2"/>
      <c r="AJ542" t="str">
        <f t="shared" si="131"/>
        <v/>
      </c>
      <c r="AK542" t="e">
        <f t="shared" si="132"/>
        <v>#VALUE!</v>
      </c>
      <c r="AL542" s="3"/>
      <c r="AM542" t="str">
        <f t="shared" si="133"/>
        <v/>
      </c>
      <c r="AN542" s="2" t="str">
        <f t="shared" si="134"/>
        <v/>
      </c>
      <c r="AO542" t="e">
        <f>IF(AF542="","",IF(AF542&lt;Settings!$B$8,"ROMI below target",IF(AND(Settings!$B$16&lt;&gt;"",AE542&gt;Settings!$B$16),"CAC above allowable",IF(AND(Settings!$B$10&lt;&gt;"",AG542&lt;Settings!$B$10),"Low MER","OK"))))</f>
        <v>#VALUE!</v>
      </c>
    </row>
    <row r="543" spans="5:41" x14ac:dyDescent="0.3">
      <c r="E543" s="2"/>
      <c r="F543" s="2"/>
      <c r="G543" s="2"/>
      <c r="H543" t="str">
        <f>IF(D543="","",XLOOKUP(D543,FX!$A$7:$A$100,FX!$C$7:$C$100,1))</f>
        <v/>
      </c>
      <c r="I543" s="2" t="str">
        <f t="shared" si="120"/>
        <v/>
      </c>
      <c r="J543" s="2" t="str">
        <f t="shared" si="121"/>
        <v/>
      </c>
      <c r="K543" s="2" t="str">
        <f t="shared" si="122"/>
        <v/>
      </c>
      <c r="N543" s="3">
        <f t="shared" si="123"/>
        <v>0</v>
      </c>
      <c r="O543" s="2">
        <f t="shared" si="124"/>
        <v>0</v>
      </c>
      <c r="Q543" s="2"/>
      <c r="S543" s="2" t="str">
        <f t="shared" si="125"/>
        <v/>
      </c>
      <c r="T543" s="2" t="str">
        <f t="shared" si="126"/>
        <v/>
      </c>
      <c r="U543" s="3"/>
      <c r="V543" s="3"/>
      <c r="Y543" s="2" t="str">
        <f>IF(T543="","",T543*(1-IF(U543="",Settings!$B$7,U543))*(1-IF(V543="",Settings!$B$6,V543)))</f>
        <v/>
      </c>
      <c r="Z543" s="3"/>
      <c r="AA543" s="3"/>
      <c r="AC543" s="2" t="str">
        <f>IF(Y543="","",Y543*IF(Z543="",Settings!$B$4,Z543) + Y543*IF(AA543="",Settings!$B$5,AA543) + R543*IF(AB543="",Settings!$B$6,AB543))</f>
        <v/>
      </c>
      <c r="AD543" s="2" t="str">
        <f t="shared" si="127"/>
        <v/>
      </c>
      <c r="AE543" s="2" t="str">
        <f t="shared" si="128"/>
        <v/>
      </c>
      <c r="AF543" s="3" t="e">
        <f t="shared" si="129"/>
        <v>#VALUE!</v>
      </c>
      <c r="AG543" t="e">
        <f t="shared" si="130"/>
        <v>#VALUE!</v>
      </c>
      <c r="AI543" s="2"/>
      <c r="AJ543" t="str">
        <f t="shared" si="131"/>
        <v/>
      </c>
      <c r="AK543" t="e">
        <f t="shared" si="132"/>
        <v>#VALUE!</v>
      </c>
      <c r="AL543" s="3"/>
      <c r="AM543" t="str">
        <f t="shared" si="133"/>
        <v/>
      </c>
      <c r="AN543" s="2" t="str">
        <f t="shared" si="134"/>
        <v/>
      </c>
      <c r="AO543" t="e">
        <f>IF(AF543="","",IF(AF543&lt;Settings!$B$8,"ROMI below target",IF(AND(Settings!$B$16&lt;&gt;"",AE543&gt;Settings!$B$16),"CAC above allowable",IF(AND(Settings!$B$10&lt;&gt;"",AG543&lt;Settings!$B$10),"Low MER","OK"))))</f>
        <v>#VALUE!</v>
      </c>
    </row>
    <row r="544" spans="5:41" x14ac:dyDescent="0.3">
      <c r="E544" s="2"/>
      <c r="F544" s="2"/>
      <c r="G544" s="2"/>
      <c r="H544" t="str">
        <f>IF(D544="","",XLOOKUP(D544,FX!$A$7:$A$100,FX!$C$7:$C$100,1))</f>
        <v/>
      </c>
      <c r="I544" s="2" t="str">
        <f t="shared" si="120"/>
        <v/>
      </c>
      <c r="J544" s="2" t="str">
        <f t="shared" si="121"/>
        <v/>
      </c>
      <c r="K544" s="2" t="str">
        <f t="shared" si="122"/>
        <v/>
      </c>
      <c r="N544" s="3">
        <f t="shared" si="123"/>
        <v>0</v>
      </c>
      <c r="O544" s="2">
        <f t="shared" si="124"/>
        <v>0</v>
      </c>
      <c r="Q544" s="2"/>
      <c r="S544" s="2" t="str">
        <f t="shared" si="125"/>
        <v/>
      </c>
      <c r="T544" s="2" t="str">
        <f t="shared" si="126"/>
        <v/>
      </c>
      <c r="U544" s="3"/>
      <c r="V544" s="3"/>
      <c r="Y544" s="2" t="str">
        <f>IF(T544="","",T544*(1-IF(U544="",Settings!$B$7,U544))*(1-IF(V544="",Settings!$B$6,V544)))</f>
        <v/>
      </c>
      <c r="Z544" s="3"/>
      <c r="AA544" s="3"/>
      <c r="AC544" s="2" t="str">
        <f>IF(Y544="","",Y544*IF(Z544="",Settings!$B$4,Z544) + Y544*IF(AA544="",Settings!$B$5,AA544) + R544*IF(AB544="",Settings!$B$6,AB544))</f>
        <v/>
      </c>
      <c r="AD544" s="2" t="str">
        <f t="shared" si="127"/>
        <v/>
      </c>
      <c r="AE544" s="2" t="str">
        <f t="shared" si="128"/>
        <v/>
      </c>
      <c r="AF544" s="3" t="e">
        <f t="shared" si="129"/>
        <v>#VALUE!</v>
      </c>
      <c r="AG544" t="e">
        <f t="shared" si="130"/>
        <v>#VALUE!</v>
      </c>
      <c r="AI544" s="2"/>
      <c r="AJ544" t="str">
        <f t="shared" si="131"/>
        <v/>
      </c>
      <c r="AK544" t="e">
        <f t="shared" si="132"/>
        <v>#VALUE!</v>
      </c>
      <c r="AL544" s="3"/>
      <c r="AM544" t="str">
        <f t="shared" si="133"/>
        <v/>
      </c>
      <c r="AN544" s="2" t="str">
        <f t="shared" si="134"/>
        <v/>
      </c>
      <c r="AO544" t="e">
        <f>IF(AF544="","",IF(AF544&lt;Settings!$B$8,"ROMI below target",IF(AND(Settings!$B$16&lt;&gt;"",AE544&gt;Settings!$B$16),"CAC above allowable",IF(AND(Settings!$B$10&lt;&gt;"",AG544&lt;Settings!$B$10),"Low MER","OK"))))</f>
        <v>#VALUE!</v>
      </c>
    </row>
    <row r="545" spans="5:41" x14ac:dyDescent="0.3">
      <c r="E545" s="2"/>
      <c r="F545" s="2"/>
      <c r="G545" s="2"/>
      <c r="H545" t="str">
        <f>IF(D545="","",XLOOKUP(D545,FX!$A$7:$A$100,FX!$C$7:$C$100,1))</f>
        <v/>
      </c>
      <c r="I545" s="2" t="str">
        <f t="shared" si="120"/>
        <v/>
      </c>
      <c r="J545" s="2" t="str">
        <f t="shared" si="121"/>
        <v/>
      </c>
      <c r="K545" s="2" t="str">
        <f t="shared" si="122"/>
        <v/>
      </c>
      <c r="N545" s="3">
        <f t="shared" si="123"/>
        <v>0</v>
      </c>
      <c r="O545" s="2">
        <f t="shared" si="124"/>
        <v>0</v>
      </c>
      <c r="Q545" s="2"/>
      <c r="S545" s="2" t="str">
        <f t="shared" si="125"/>
        <v/>
      </c>
      <c r="T545" s="2" t="str">
        <f t="shared" si="126"/>
        <v/>
      </c>
      <c r="U545" s="3"/>
      <c r="V545" s="3"/>
      <c r="Y545" s="2" t="str">
        <f>IF(T545="","",T545*(1-IF(U545="",Settings!$B$7,U545))*(1-IF(V545="",Settings!$B$6,V545)))</f>
        <v/>
      </c>
      <c r="Z545" s="3"/>
      <c r="AA545" s="3"/>
      <c r="AC545" s="2" t="str">
        <f>IF(Y545="","",Y545*IF(Z545="",Settings!$B$4,Z545) + Y545*IF(AA545="",Settings!$B$5,AA545) + R545*IF(AB545="",Settings!$B$6,AB545))</f>
        <v/>
      </c>
      <c r="AD545" s="2" t="str">
        <f t="shared" si="127"/>
        <v/>
      </c>
      <c r="AE545" s="2" t="str">
        <f t="shared" si="128"/>
        <v/>
      </c>
      <c r="AF545" s="3" t="e">
        <f t="shared" si="129"/>
        <v>#VALUE!</v>
      </c>
      <c r="AG545" t="e">
        <f t="shared" si="130"/>
        <v>#VALUE!</v>
      </c>
      <c r="AI545" s="2"/>
      <c r="AJ545" t="str">
        <f t="shared" si="131"/>
        <v/>
      </c>
      <c r="AK545" t="e">
        <f t="shared" si="132"/>
        <v>#VALUE!</v>
      </c>
      <c r="AL545" s="3"/>
      <c r="AM545" t="str">
        <f t="shared" si="133"/>
        <v/>
      </c>
      <c r="AN545" s="2" t="str">
        <f t="shared" si="134"/>
        <v/>
      </c>
      <c r="AO545" t="e">
        <f>IF(AF545="","",IF(AF545&lt;Settings!$B$8,"ROMI below target",IF(AND(Settings!$B$16&lt;&gt;"",AE545&gt;Settings!$B$16),"CAC above allowable",IF(AND(Settings!$B$10&lt;&gt;"",AG545&lt;Settings!$B$10),"Low MER","OK"))))</f>
        <v>#VALUE!</v>
      </c>
    </row>
    <row r="546" spans="5:41" x14ac:dyDescent="0.3">
      <c r="E546" s="2"/>
      <c r="F546" s="2"/>
      <c r="G546" s="2"/>
      <c r="H546" t="str">
        <f>IF(D546="","",XLOOKUP(D546,FX!$A$7:$A$100,FX!$C$7:$C$100,1))</f>
        <v/>
      </c>
      <c r="I546" s="2" t="str">
        <f t="shared" si="120"/>
        <v/>
      </c>
      <c r="J546" s="2" t="str">
        <f t="shared" si="121"/>
        <v/>
      </c>
      <c r="K546" s="2" t="str">
        <f t="shared" si="122"/>
        <v/>
      </c>
      <c r="N546" s="3">
        <f t="shared" si="123"/>
        <v>0</v>
      </c>
      <c r="O546" s="2">
        <f t="shared" si="124"/>
        <v>0</v>
      </c>
      <c r="Q546" s="2"/>
      <c r="S546" s="2" t="str">
        <f t="shared" si="125"/>
        <v/>
      </c>
      <c r="T546" s="2" t="str">
        <f t="shared" si="126"/>
        <v/>
      </c>
      <c r="U546" s="3"/>
      <c r="V546" s="3"/>
      <c r="Y546" s="2" t="str">
        <f>IF(T546="","",T546*(1-IF(U546="",Settings!$B$7,U546))*(1-IF(V546="",Settings!$B$6,V546)))</f>
        <v/>
      </c>
      <c r="Z546" s="3"/>
      <c r="AA546" s="3"/>
      <c r="AC546" s="2" t="str">
        <f>IF(Y546="","",Y546*IF(Z546="",Settings!$B$4,Z546) + Y546*IF(AA546="",Settings!$B$5,AA546) + R546*IF(AB546="",Settings!$B$6,AB546))</f>
        <v/>
      </c>
      <c r="AD546" s="2" t="str">
        <f t="shared" si="127"/>
        <v/>
      </c>
      <c r="AE546" s="2" t="str">
        <f t="shared" si="128"/>
        <v/>
      </c>
      <c r="AF546" s="3" t="e">
        <f t="shared" si="129"/>
        <v>#VALUE!</v>
      </c>
      <c r="AG546" t="e">
        <f t="shared" si="130"/>
        <v>#VALUE!</v>
      </c>
      <c r="AI546" s="2"/>
      <c r="AJ546" t="str">
        <f t="shared" si="131"/>
        <v/>
      </c>
      <c r="AK546" t="e">
        <f t="shared" si="132"/>
        <v>#VALUE!</v>
      </c>
      <c r="AL546" s="3"/>
      <c r="AM546" t="str">
        <f t="shared" si="133"/>
        <v/>
      </c>
      <c r="AN546" s="2" t="str">
        <f t="shared" si="134"/>
        <v/>
      </c>
      <c r="AO546" t="e">
        <f>IF(AF546="","",IF(AF546&lt;Settings!$B$8,"ROMI below target",IF(AND(Settings!$B$16&lt;&gt;"",AE546&gt;Settings!$B$16),"CAC above allowable",IF(AND(Settings!$B$10&lt;&gt;"",AG546&lt;Settings!$B$10),"Low MER","OK"))))</f>
        <v>#VALUE!</v>
      </c>
    </row>
    <row r="547" spans="5:41" x14ac:dyDescent="0.3">
      <c r="E547" s="2"/>
      <c r="F547" s="2"/>
      <c r="G547" s="2"/>
      <c r="H547" t="str">
        <f>IF(D547="","",XLOOKUP(D547,FX!$A$7:$A$100,FX!$C$7:$C$100,1))</f>
        <v/>
      </c>
      <c r="I547" s="2" t="str">
        <f t="shared" si="120"/>
        <v/>
      </c>
      <c r="J547" s="2" t="str">
        <f t="shared" si="121"/>
        <v/>
      </c>
      <c r="K547" s="2" t="str">
        <f t="shared" si="122"/>
        <v/>
      </c>
      <c r="N547" s="3">
        <f t="shared" si="123"/>
        <v>0</v>
      </c>
      <c r="O547" s="2">
        <f t="shared" si="124"/>
        <v>0</v>
      </c>
      <c r="Q547" s="2"/>
      <c r="S547" s="2" t="str">
        <f t="shared" si="125"/>
        <v/>
      </c>
      <c r="T547" s="2" t="str">
        <f t="shared" si="126"/>
        <v/>
      </c>
      <c r="U547" s="3"/>
      <c r="V547" s="3"/>
      <c r="Y547" s="2" t="str">
        <f>IF(T547="","",T547*(1-IF(U547="",Settings!$B$7,U547))*(1-IF(V547="",Settings!$B$6,V547)))</f>
        <v/>
      </c>
      <c r="Z547" s="3"/>
      <c r="AA547" s="3"/>
      <c r="AC547" s="2" t="str">
        <f>IF(Y547="","",Y547*IF(Z547="",Settings!$B$4,Z547) + Y547*IF(AA547="",Settings!$B$5,AA547) + R547*IF(AB547="",Settings!$B$6,AB547))</f>
        <v/>
      </c>
      <c r="AD547" s="2" t="str">
        <f t="shared" si="127"/>
        <v/>
      </c>
      <c r="AE547" s="2" t="str">
        <f t="shared" si="128"/>
        <v/>
      </c>
      <c r="AF547" s="3" t="e">
        <f t="shared" si="129"/>
        <v>#VALUE!</v>
      </c>
      <c r="AG547" t="e">
        <f t="shared" si="130"/>
        <v>#VALUE!</v>
      </c>
      <c r="AI547" s="2"/>
      <c r="AJ547" t="str">
        <f t="shared" si="131"/>
        <v/>
      </c>
      <c r="AK547" t="e">
        <f t="shared" si="132"/>
        <v>#VALUE!</v>
      </c>
      <c r="AL547" s="3"/>
      <c r="AM547" t="str">
        <f t="shared" si="133"/>
        <v/>
      </c>
      <c r="AN547" s="2" t="str">
        <f t="shared" si="134"/>
        <v/>
      </c>
      <c r="AO547" t="e">
        <f>IF(AF547="","",IF(AF547&lt;Settings!$B$8,"ROMI below target",IF(AND(Settings!$B$16&lt;&gt;"",AE547&gt;Settings!$B$16),"CAC above allowable",IF(AND(Settings!$B$10&lt;&gt;"",AG547&lt;Settings!$B$10),"Low MER","OK"))))</f>
        <v>#VALUE!</v>
      </c>
    </row>
    <row r="548" spans="5:41" x14ac:dyDescent="0.3">
      <c r="E548" s="2"/>
      <c r="F548" s="2"/>
      <c r="G548" s="2"/>
      <c r="H548" t="str">
        <f>IF(D548="","",XLOOKUP(D548,FX!$A$7:$A$100,FX!$C$7:$C$100,1))</f>
        <v/>
      </c>
      <c r="I548" s="2" t="str">
        <f t="shared" si="120"/>
        <v/>
      </c>
      <c r="J548" s="2" t="str">
        <f t="shared" si="121"/>
        <v/>
      </c>
      <c r="K548" s="2" t="str">
        <f t="shared" si="122"/>
        <v/>
      </c>
      <c r="N548" s="3">
        <f t="shared" si="123"/>
        <v>0</v>
      </c>
      <c r="O548" s="2">
        <f t="shared" si="124"/>
        <v>0</v>
      </c>
      <c r="Q548" s="2"/>
      <c r="S548" s="2" t="str">
        <f t="shared" si="125"/>
        <v/>
      </c>
      <c r="T548" s="2" t="str">
        <f t="shared" si="126"/>
        <v/>
      </c>
      <c r="U548" s="3"/>
      <c r="V548" s="3"/>
      <c r="Y548" s="2" t="str">
        <f>IF(T548="","",T548*(1-IF(U548="",Settings!$B$7,U548))*(1-IF(V548="",Settings!$B$6,V548)))</f>
        <v/>
      </c>
      <c r="Z548" s="3"/>
      <c r="AA548" s="3"/>
      <c r="AC548" s="2" t="str">
        <f>IF(Y548="","",Y548*IF(Z548="",Settings!$B$4,Z548) + Y548*IF(AA548="",Settings!$B$5,AA548) + R548*IF(AB548="",Settings!$B$6,AB548))</f>
        <v/>
      </c>
      <c r="AD548" s="2" t="str">
        <f t="shared" si="127"/>
        <v/>
      </c>
      <c r="AE548" s="2" t="str">
        <f t="shared" si="128"/>
        <v/>
      </c>
      <c r="AF548" s="3" t="e">
        <f t="shared" si="129"/>
        <v>#VALUE!</v>
      </c>
      <c r="AG548" t="e">
        <f t="shared" si="130"/>
        <v>#VALUE!</v>
      </c>
      <c r="AI548" s="2"/>
      <c r="AJ548" t="str">
        <f t="shared" si="131"/>
        <v/>
      </c>
      <c r="AK548" t="e">
        <f t="shared" si="132"/>
        <v>#VALUE!</v>
      </c>
      <c r="AL548" s="3"/>
      <c r="AM548" t="str">
        <f t="shared" si="133"/>
        <v/>
      </c>
      <c r="AN548" s="2" t="str">
        <f t="shared" si="134"/>
        <v/>
      </c>
      <c r="AO548" t="e">
        <f>IF(AF548="","",IF(AF548&lt;Settings!$B$8,"ROMI below target",IF(AND(Settings!$B$16&lt;&gt;"",AE548&gt;Settings!$B$16),"CAC above allowable",IF(AND(Settings!$B$10&lt;&gt;"",AG548&lt;Settings!$B$10),"Low MER","OK"))))</f>
        <v>#VALUE!</v>
      </c>
    </row>
    <row r="549" spans="5:41" x14ac:dyDescent="0.3">
      <c r="E549" s="2"/>
      <c r="F549" s="2"/>
      <c r="G549" s="2"/>
      <c r="H549" t="str">
        <f>IF(D549="","",XLOOKUP(D549,FX!$A$7:$A$100,FX!$C$7:$C$100,1))</f>
        <v/>
      </c>
      <c r="I549" s="2" t="str">
        <f t="shared" si="120"/>
        <v/>
      </c>
      <c r="J549" s="2" t="str">
        <f t="shared" si="121"/>
        <v/>
      </c>
      <c r="K549" s="2" t="str">
        <f t="shared" si="122"/>
        <v/>
      </c>
      <c r="N549" s="3">
        <f t="shared" si="123"/>
        <v>0</v>
      </c>
      <c r="O549" s="2">
        <f t="shared" si="124"/>
        <v>0</v>
      </c>
      <c r="Q549" s="2"/>
      <c r="S549" s="2" t="str">
        <f t="shared" si="125"/>
        <v/>
      </c>
      <c r="T549" s="2" t="str">
        <f t="shared" si="126"/>
        <v/>
      </c>
      <c r="U549" s="3"/>
      <c r="V549" s="3"/>
      <c r="Y549" s="2" t="str">
        <f>IF(T549="","",T549*(1-IF(U549="",Settings!$B$7,U549))*(1-IF(V549="",Settings!$B$6,V549)))</f>
        <v/>
      </c>
      <c r="Z549" s="3"/>
      <c r="AA549" s="3"/>
      <c r="AC549" s="2" t="str">
        <f>IF(Y549="","",Y549*IF(Z549="",Settings!$B$4,Z549) + Y549*IF(AA549="",Settings!$B$5,AA549) + R549*IF(AB549="",Settings!$B$6,AB549))</f>
        <v/>
      </c>
      <c r="AD549" s="2" t="str">
        <f t="shared" si="127"/>
        <v/>
      </c>
      <c r="AE549" s="2" t="str">
        <f t="shared" si="128"/>
        <v/>
      </c>
      <c r="AF549" s="3" t="e">
        <f t="shared" si="129"/>
        <v>#VALUE!</v>
      </c>
      <c r="AG549" t="e">
        <f t="shared" si="130"/>
        <v>#VALUE!</v>
      </c>
      <c r="AI549" s="2"/>
      <c r="AJ549" t="str">
        <f t="shared" si="131"/>
        <v/>
      </c>
      <c r="AK549" t="e">
        <f t="shared" si="132"/>
        <v>#VALUE!</v>
      </c>
      <c r="AL549" s="3"/>
      <c r="AM549" t="str">
        <f t="shared" si="133"/>
        <v/>
      </c>
      <c r="AN549" s="2" t="str">
        <f t="shared" si="134"/>
        <v/>
      </c>
      <c r="AO549" t="e">
        <f>IF(AF549="","",IF(AF549&lt;Settings!$B$8,"ROMI below target",IF(AND(Settings!$B$16&lt;&gt;"",AE549&gt;Settings!$B$16),"CAC above allowable",IF(AND(Settings!$B$10&lt;&gt;"",AG549&lt;Settings!$B$10),"Low MER","OK"))))</f>
        <v>#VALUE!</v>
      </c>
    </row>
    <row r="550" spans="5:41" x14ac:dyDescent="0.3">
      <c r="E550" s="2"/>
      <c r="F550" s="2"/>
      <c r="G550" s="2"/>
      <c r="H550" t="str">
        <f>IF(D550="","",XLOOKUP(D550,FX!$A$7:$A$100,FX!$C$7:$C$100,1))</f>
        <v/>
      </c>
      <c r="I550" s="2" t="str">
        <f t="shared" si="120"/>
        <v/>
      </c>
      <c r="J550" s="2" t="str">
        <f t="shared" si="121"/>
        <v/>
      </c>
      <c r="K550" s="2" t="str">
        <f t="shared" si="122"/>
        <v/>
      </c>
      <c r="N550" s="3">
        <f t="shared" si="123"/>
        <v>0</v>
      </c>
      <c r="O550" s="2">
        <f t="shared" si="124"/>
        <v>0</v>
      </c>
      <c r="Q550" s="2"/>
      <c r="S550" s="2" t="str">
        <f t="shared" si="125"/>
        <v/>
      </c>
      <c r="T550" s="2" t="str">
        <f t="shared" si="126"/>
        <v/>
      </c>
      <c r="U550" s="3"/>
      <c r="V550" s="3"/>
      <c r="Y550" s="2" t="str">
        <f>IF(T550="","",T550*(1-IF(U550="",Settings!$B$7,U550))*(1-IF(V550="",Settings!$B$6,V550)))</f>
        <v/>
      </c>
      <c r="Z550" s="3"/>
      <c r="AA550" s="3"/>
      <c r="AC550" s="2" t="str">
        <f>IF(Y550="","",Y550*IF(Z550="",Settings!$B$4,Z550) + Y550*IF(AA550="",Settings!$B$5,AA550) + R550*IF(AB550="",Settings!$B$6,AB550))</f>
        <v/>
      </c>
      <c r="AD550" s="2" t="str">
        <f t="shared" si="127"/>
        <v/>
      </c>
      <c r="AE550" s="2" t="str">
        <f t="shared" si="128"/>
        <v/>
      </c>
      <c r="AF550" s="3" t="e">
        <f t="shared" si="129"/>
        <v>#VALUE!</v>
      </c>
      <c r="AG550" t="e">
        <f t="shared" si="130"/>
        <v>#VALUE!</v>
      </c>
      <c r="AI550" s="2"/>
      <c r="AJ550" t="str">
        <f t="shared" si="131"/>
        <v/>
      </c>
      <c r="AK550" t="e">
        <f t="shared" si="132"/>
        <v>#VALUE!</v>
      </c>
      <c r="AL550" s="3"/>
      <c r="AM550" t="str">
        <f t="shared" si="133"/>
        <v/>
      </c>
      <c r="AN550" s="2" t="str">
        <f t="shared" si="134"/>
        <v/>
      </c>
      <c r="AO550" t="e">
        <f>IF(AF550="","",IF(AF550&lt;Settings!$B$8,"ROMI below target",IF(AND(Settings!$B$16&lt;&gt;"",AE550&gt;Settings!$B$16),"CAC above allowable",IF(AND(Settings!$B$10&lt;&gt;"",AG550&lt;Settings!$B$10),"Low MER","OK"))))</f>
        <v>#VALUE!</v>
      </c>
    </row>
    <row r="551" spans="5:41" x14ac:dyDescent="0.3">
      <c r="E551" s="2"/>
      <c r="F551" s="2"/>
      <c r="G551" s="2"/>
      <c r="H551" t="str">
        <f>IF(D551="","",XLOOKUP(D551,FX!$A$7:$A$100,FX!$C$7:$C$100,1))</f>
        <v/>
      </c>
      <c r="I551" s="2" t="str">
        <f t="shared" si="120"/>
        <v/>
      </c>
      <c r="J551" s="2" t="str">
        <f t="shared" si="121"/>
        <v/>
      </c>
      <c r="K551" s="2" t="str">
        <f t="shared" si="122"/>
        <v/>
      </c>
      <c r="N551" s="3">
        <f t="shared" si="123"/>
        <v>0</v>
      </c>
      <c r="O551" s="2">
        <f t="shared" si="124"/>
        <v>0</v>
      </c>
      <c r="Q551" s="2"/>
      <c r="S551" s="2" t="str">
        <f t="shared" si="125"/>
        <v/>
      </c>
      <c r="T551" s="2" t="str">
        <f t="shared" si="126"/>
        <v/>
      </c>
      <c r="U551" s="3"/>
      <c r="V551" s="3"/>
      <c r="Y551" s="2" t="str">
        <f>IF(T551="","",T551*(1-IF(U551="",Settings!$B$7,U551))*(1-IF(V551="",Settings!$B$6,V551)))</f>
        <v/>
      </c>
      <c r="Z551" s="3"/>
      <c r="AA551" s="3"/>
      <c r="AC551" s="2" t="str">
        <f>IF(Y551="","",Y551*IF(Z551="",Settings!$B$4,Z551) + Y551*IF(AA551="",Settings!$B$5,AA551) + R551*IF(AB551="",Settings!$B$6,AB551))</f>
        <v/>
      </c>
      <c r="AD551" s="2" t="str">
        <f t="shared" si="127"/>
        <v/>
      </c>
      <c r="AE551" s="2" t="str">
        <f t="shared" si="128"/>
        <v/>
      </c>
      <c r="AF551" s="3" t="e">
        <f t="shared" si="129"/>
        <v>#VALUE!</v>
      </c>
      <c r="AG551" t="e">
        <f t="shared" si="130"/>
        <v>#VALUE!</v>
      </c>
      <c r="AI551" s="2"/>
      <c r="AJ551" t="str">
        <f t="shared" si="131"/>
        <v/>
      </c>
      <c r="AK551" t="e">
        <f t="shared" si="132"/>
        <v>#VALUE!</v>
      </c>
      <c r="AL551" s="3"/>
      <c r="AM551" t="str">
        <f t="shared" si="133"/>
        <v/>
      </c>
      <c r="AN551" s="2" t="str">
        <f t="shared" si="134"/>
        <v/>
      </c>
      <c r="AO551" t="e">
        <f>IF(AF551="","",IF(AF551&lt;Settings!$B$8,"ROMI below target",IF(AND(Settings!$B$16&lt;&gt;"",AE551&gt;Settings!$B$16),"CAC above allowable",IF(AND(Settings!$B$10&lt;&gt;"",AG551&lt;Settings!$B$10),"Low MER","OK"))))</f>
        <v>#VALUE!</v>
      </c>
    </row>
    <row r="552" spans="5:41" x14ac:dyDescent="0.3">
      <c r="E552" s="2"/>
      <c r="F552" s="2"/>
      <c r="G552" s="2"/>
      <c r="H552" t="str">
        <f>IF(D552="","",XLOOKUP(D552,FX!$A$7:$A$100,FX!$C$7:$C$100,1))</f>
        <v/>
      </c>
      <c r="I552" s="2" t="str">
        <f t="shared" si="120"/>
        <v/>
      </c>
      <c r="J552" s="2" t="str">
        <f t="shared" si="121"/>
        <v/>
      </c>
      <c r="K552" s="2" t="str">
        <f t="shared" si="122"/>
        <v/>
      </c>
      <c r="N552" s="3">
        <f t="shared" si="123"/>
        <v>0</v>
      </c>
      <c r="O552" s="2">
        <f t="shared" si="124"/>
        <v>0</v>
      </c>
      <c r="Q552" s="2"/>
      <c r="S552" s="2" t="str">
        <f t="shared" si="125"/>
        <v/>
      </c>
      <c r="T552" s="2" t="str">
        <f t="shared" si="126"/>
        <v/>
      </c>
      <c r="U552" s="3"/>
      <c r="V552" s="3"/>
      <c r="Y552" s="2" t="str">
        <f>IF(T552="","",T552*(1-IF(U552="",Settings!$B$7,U552))*(1-IF(V552="",Settings!$B$6,V552)))</f>
        <v/>
      </c>
      <c r="Z552" s="3"/>
      <c r="AA552" s="3"/>
      <c r="AC552" s="2" t="str">
        <f>IF(Y552="","",Y552*IF(Z552="",Settings!$B$4,Z552) + Y552*IF(AA552="",Settings!$B$5,AA552) + R552*IF(AB552="",Settings!$B$6,AB552))</f>
        <v/>
      </c>
      <c r="AD552" s="2" t="str">
        <f t="shared" si="127"/>
        <v/>
      </c>
      <c r="AE552" s="2" t="str">
        <f t="shared" si="128"/>
        <v/>
      </c>
      <c r="AF552" s="3" t="e">
        <f t="shared" si="129"/>
        <v>#VALUE!</v>
      </c>
      <c r="AG552" t="e">
        <f t="shared" si="130"/>
        <v>#VALUE!</v>
      </c>
      <c r="AI552" s="2"/>
      <c r="AJ552" t="str">
        <f t="shared" si="131"/>
        <v/>
      </c>
      <c r="AK552" t="e">
        <f t="shared" si="132"/>
        <v>#VALUE!</v>
      </c>
      <c r="AL552" s="3"/>
      <c r="AM552" t="str">
        <f t="shared" si="133"/>
        <v/>
      </c>
      <c r="AN552" s="2" t="str">
        <f t="shared" si="134"/>
        <v/>
      </c>
      <c r="AO552" t="e">
        <f>IF(AF552="","",IF(AF552&lt;Settings!$B$8,"ROMI below target",IF(AND(Settings!$B$16&lt;&gt;"",AE552&gt;Settings!$B$16),"CAC above allowable",IF(AND(Settings!$B$10&lt;&gt;"",AG552&lt;Settings!$B$10),"Low MER","OK"))))</f>
        <v>#VALUE!</v>
      </c>
    </row>
    <row r="553" spans="5:41" x14ac:dyDescent="0.3">
      <c r="E553" s="2"/>
      <c r="F553" s="2"/>
      <c r="G553" s="2"/>
      <c r="H553" t="str">
        <f>IF(D553="","",XLOOKUP(D553,FX!$A$7:$A$100,FX!$C$7:$C$100,1))</f>
        <v/>
      </c>
      <c r="I553" s="2" t="str">
        <f t="shared" si="120"/>
        <v/>
      </c>
      <c r="J553" s="2" t="str">
        <f t="shared" si="121"/>
        <v/>
      </c>
      <c r="K553" s="2" t="str">
        <f t="shared" si="122"/>
        <v/>
      </c>
      <c r="N553" s="3">
        <f t="shared" si="123"/>
        <v>0</v>
      </c>
      <c r="O553" s="2">
        <f t="shared" si="124"/>
        <v>0</v>
      </c>
      <c r="Q553" s="2"/>
      <c r="S553" s="2" t="str">
        <f t="shared" si="125"/>
        <v/>
      </c>
      <c r="T553" s="2" t="str">
        <f t="shared" si="126"/>
        <v/>
      </c>
      <c r="U553" s="3"/>
      <c r="V553" s="3"/>
      <c r="Y553" s="2" t="str">
        <f>IF(T553="","",T553*(1-IF(U553="",Settings!$B$7,U553))*(1-IF(V553="",Settings!$B$6,V553)))</f>
        <v/>
      </c>
      <c r="Z553" s="3"/>
      <c r="AA553" s="3"/>
      <c r="AC553" s="2" t="str">
        <f>IF(Y553="","",Y553*IF(Z553="",Settings!$B$4,Z553) + Y553*IF(AA553="",Settings!$B$5,AA553) + R553*IF(AB553="",Settings!$B$6,AB553))</f>
        <v/>
      </c>
      <c r="AD553" s="2" t="str">
        <f t="shared" si="127"/>
        <v/>
      </c>
      <c r="AE553" s="2" t="str">
        <f t="shared" si="128"/>
        <v/>
      </c>
      <c r="AF553" s="3" t="e">
        <f t="shared" si="129"/>
        <v>#VALUE!</v>
      </c>
      <c r="AG553" t="e">
        <f t="shared" si="130"/>
        <v>#VALUE!</v>
      </c>
      <c r="AI553" s="2"/>
      <c r="AJ553" t="str">
        <f t="shared" si="131"/>
        <v/>
      </c>
      <c r="AK553" t="e">
        <f t="shared" si="132"/>
        <v>#VALUE!</v>
      </c>
      <c r="AL553" s="3"/>
      <c r="AM553" t="str">
        <f t="shared" si="133"/>
        <v/>
      </c>
      <c r="AN553" s="2" t="str">
        <f t="shared" si="134"/>
        <v/>
      </c>
      <c r="AO553" t="e">
        <f>IF(AF553="","",IF(AF553&lt;Settings!$B$8,"ROMI below target",IF(AND(Settings!$B$16&lt;&gt;"",AE553&gt;Settings!$B$16),"CAC above allowable",IF(AND(Settings!$B$10&lt;&gt;"",AG553&lt;Settings!$B$10),"Low MER","OK"))))</f>
        <v>#VALUE!</v>
      </c>
    </row>
    <row r="554" spans="5:41" x14ac:dyDescent="0.3">
      <c r="E554" s="2"/>
      <c r="F554" s="2"/>
      <c r="G554" s="2"/>
      <c r="H554" t="str">
        <f>IF(D554="","",XLOOKUP(D554,FX!$A$7:$A$100,FX!$C$7:$C$100,1))</f>
        <v/>
      </c>
      <c r="I554" s="2" t="str">
        <f t="shared" si="120"/>
        <v/>
      </c>
      <c r="J554" s="2" t="str">
        <f t="shared" si="121"/>
        <v/>
      </c>
      <c r="K554" s="2" t="str">
        <f t="shared" si="122"/>
        <v/>
      </c>
      <c r="N554" s="3">
        <f t="shared" si="123"/>
        <v>0</v>
      </c>
      <c r="O554" s="2">
        <f t="shared" si="124"/>
        <v>0</v>
      </c>
      <c r="Q554" s="2"/>
      <c r="S554" s="2" t="str">
        <f t="shared" si="125"/>
        <v/>
      </c>
      <c r="T554" s="2" t="str">
        <f t="shared" si="126"/>
        <v/>
      </c>
      <c r="U554" s="3"/>
      <c r="V554" s="3"/>
      <c r="Y554" s="2" t="str">
        <f>IF(T554="","",T554*(1-IF(U554="",Settings!$B$7,U554))*(1-IF(V554="",Settings!$B$6,V554)))</f>
        <v/>
      </c>
      <c r="Z554" s="3"/>
      <c r="AA554" s="3"/>
      <c r="AC554" s="2" t="str">
        <f>IF(Y554="","",Y554*IF(Z554="",Settings!$B$4,Z554) + Y554*IF(AA554="",Settings!$B$5,AA554) + R554*IF(AB554="",Settings!$B$6,AB554))</f>
        <v/>
      </c>
      <c r="AD554" s="2" t="str">
        <f t="shared" si="127"/>
        <v/>
      </c>
      <c r="AE554" s="2" t="str">
        <f t="shared" si="128"/>
        <v/>
      </c>
      <c r="AF554" s="3" t="e">
        <f t="shared" si="129"/>
        <v>#VALUE!</v>
      </c>
      <c r="AG554" t="e">
        <f t="shared" si="130"/>
        <v>#VALUE!</v>
      </c>
      <c r="AI554" s="2"/>
      <c r="AJ554" t="str">
        <f t="shared" si="131"/>
        <v/>
      </c>
      <c r="AK554" t="e">
        <f t="shared" si="132"/>
        <v>#VALUE!</v>
      </c>
      <c r="AL554" s="3"/>
      <c r="AM554" t="str">
        <f t="shared" si="133"/>
        <v/>
      </c>
      <c r="AN554" s="2" t="str">
        <f t="shared" si="134"/>
        <v/>
      </c>
      <c r="AO554" t="e">
        <f>IF(AF554="","",IF(AF554&lt;Settings!$B$8,"ROMI below target",IF(AND(Settings!$B$16&lt;&gt;"",AE554&gt;Settings!$B$16),"CAC above allowable",IF(AND(Settings!$B$10&lt;&gt;"",AG554&lt;Settings!$B$10),"Low MER","OK"))))</f>
        <v>#VALUE!</v>
      </c>
    </row>
    <row r="555" spans="5:41" x14ac:dyDescent="0.3">
      <c r="E555" s="2"/>
      <c r="F555" s="2"/>
      <c r="G555" s="2"/>
      <c r="H555" t="str">
        <f>IF(D555="","",XLOOKUP(D555,FX!$A$7:$A$100,FX!$C$7:$C$100,1))</f>
        <v/>
      </c>
      <c r="I555" s="2" t="str">
        <f t="shared" si="120"/>
        <v/>
      </c>
      <c r="J555" s="2" t="str">
        <f t="shared" si="121"/>
        <v/>
      </c>
      <c r="K555" s="2" t="str">
        <f t="shared" si="122"/>
        <v/>
      </c>
      <c r="N555" s="3">
        <f t="shared" si="123"/>
        <v>0</v>
      </c>
      <c r="O555" s="2">
        <f t="shared" si="124"/>
        <v>0</v>
      </c>
      <c r="Q555" s="2"/>
      <c r="S555" s="2" t="str">
        <f t="shared" si="125"/>
        <v/>
      </c>
      <c r="T555" s="2" t="str">
        <f t="shared" si="126"/>
        <v/>
      </c>
      <c r="U555" s="3"/>
      <c r="V555" s="3"/>
      <c r="Y555" s="2" t="str">
        <f>IF(T555="","",T555*(1-IF(U555="",Settings!$B$7,U555))*(1-IF(V555="",Settings!$B$6,V555)))</f>
        <v/>
      </c>
      <c r="Z555" s="3"/>
      <c r="AA555" s="3"/>
      <c r="AC555" s="2" t="str">
        <f>IF(Y555="","",Y555*IF(Z555="",Settings!$B$4,Z555) + Y555*IF(AA555="",Settings!$B$5,AA555) + R555*IF(AB555="",Settings!$B$6,AB555))</f>
        <v/>
      </c>
      <c r="AD555" s="2" t="str">
        <f t="shared" si="127"/>
        <v/>
      </c>
      <c r="AE555" s="2" t="str">
        <f t="shared" si="128"/>
        <v/>
      </c>
      <c r="AF555" s="3" t="e">
        <f t="shared" si="129"/>
        <v>#VALUE!</v>
      </c>
      <c r="AG555" t="e">
        <f t="shared" si="130"/>
        <v>#VALUE!</v>
      </c>
      <c r="AI555" s="2"/>
      <c r="AJ555" t="str">
        <f t="shared" si="131"/>
        <v/>
      </c>
      <c r="AK555" t="e">
        <f t="shared" si="132"/>
        <v>#VALUE!</v>
      </c>
      <c r="AL555" s="3"/>
      <c r="AM555" t="str">
        <f t="shared" si="133"/>
        <v/>
      </c>
      <c r="AN555" s="2" t="str">
        <f t="shared" si="134"/>
        <v/>
      </c>
      <c r="AO555" t="e">
        <f>IF(AF555="","",IF(AF555&lt;Settings!$B$8,"ROMI below target",IF(AND(Settings!$B$16&lt;&gt;"",AE555&gt;Settings!$B$16),"CAC above allowable",IF(AND(Settings!$B$10&lt;&gt;"",AG555&lt;Settings!$B$10),"Low MER","OK"))))</f>
        <v>#VALUE!</v>
      </c>
    </row>
    <row r="556" spans="5:41" x14ac:dyDescent="0.3">
      <c r="E556" s="2"/>
      <c r="F556" s="2"/>
      <c r="G556" s="2"/>
      <c r="H556" t="str">
        <f>IF(D556="","",XLOOKUP(D556,FX!$A$7:$A$100,FX!$C$7:$C$100,1))</f>
        <v/>
      </c>
      <c r="I556" s="2" t="str">
        <f t="shared" si="120"/>
        <v/>
      </c>
      <c r="J556" s="2" t="str">
        <f t="shared" si="121"/>
        <v/>
      </c>
      <c r="K556" s="2" t="str">
        <f t="shared" si="122"/>
        <v/>
      </c>
      <c r="N556" s="3">
        <f t="shared" si="123"/>
        <v>0</v>
      </c>
      <c r="O556" s="2">
        <f t="shared" si="124"/>
        <v>0</v>
      </c>
      <c r="Q556" s="2"/>
      <c r="S556" s="2" t="str">
        <f t="shared" si="125"/>
        <v/>
      </c>
      <c r="T556" s="2" t="str">
        <f t="shared" si="126"/>
        <v/>
      </c>
      <c r="U556" s="3"/>
      <c r="V556" s="3"/>
      <c r="Y556" s="2" t="str">
        <f>IF(T556="","",T556*(1-IF(U556="",Settings!$B$7,U556))*(1-IF(V556="",Settings!$B$6,V556)))</f>
        <v/>
      </c>
      <c r="Z556" s="3"/>
      <c r="AA556" s="3"/>
      <c r="AC556" s="2" t="str">
        <f>IF(Y556="","",Y556*IF(Z556="",Settings!$B$4,Z556) + Y556*IF(AA556="",Settings!$B$5,AA556) + R556*IF(AB556="",Settings!$B$6,AB556))</f>
        <v/>
      </c>
      <c r="AD556" s="2" t="str">
        <f t="shared" si="127"/>
        <v/>
      </c>
      <c r="AE556" s="2" t="str">
        <f t="shared" si="128"/>
        <v/>
      </c>
      <c r="AF556" s="3" t="e">
        <f t="shared" si="129"/>
        <v>#VALUE!</v>
      </c>
      <c r="AG556" t="e">
        <f t="shared" si="130"/>
        <v>#VALUE!</v>
      </c>
      <c r="AI556" s="2"/>
      <c r="AJ556" t="str">
        <f t="shared" si="131"/>
        <v/>
      </c>
      <c r="AK556" t="e">
        <f t="shared" si="132"/>
        <v>#VALUE!</v>
      </c>
      <c r="AL556" s="3"/>
      <c r="AM556" t="str">
        <f t="shared" si="133"/>
        <v/>
      </c>
      <c r="AN556" s="2" t="str">
        <f t="shared" si="134"/>
        <v/>
      </c>
      <c r="AO556" t="e">
        <f>IF(AF556="","",IF(AF556&lt;Settings!$B$8,"ROMI below target",IF(AND(Settings!$B$16&lt;&gt;"",AE556&gt;Settings!$B$16),"CAC above allowable",IF(AND(Settings!$B$10&lt;&gt;"",AG556&lt;Settings!$B$10),"Low MER","OK"))))</f>
        <v>#VALUE!</v>
      </c>
    </row>
    <row r="557" spans="5:41" x14ac:dyDescent="0.3">
      <c r="E557" s="2"/>
      <c r="F557" s="2"/>
      <c r="G557" s="2"/>
      <c r="H557" t="str">
        <f>IF(D557="","",XLOOKUP(D557,FX!$A$7:$A$100,FX!$C$7:$C$100,1))</f>
        <v/>
      </c>
      <c r="I557" s="2" t="str">
        <f t="shared" si="120"/>
        <v/>
      </c>
      <c r="J557" s="2" t="str">
        <f t="shared" si="121"/>
        <v/>
      </c>
      <c r="K557" s="2" t="str">
        <f t="shared" si="122"/>
        <v/>
      </c>
      <c r="N557" s="3">
        <f t="shared" si="123"/>
        <v>0</v>
      </c>
      <c r="O557" s="2">
        <f t="shared" si="124"/>
        <v>0</v>
      </c>
      <c r="Q557" s="2"/>
      <c r="S557" s="2" t="str">
        <f t="shared" si="125"/>
        <v/>
      </c>
      <c r="T557" s="2" t="str">
        <f t="shared" si="126"/>
        <v/>
      </c>
      <c r="U557" s="3"/>
      <c r="V557" s="3"/>
      <c r="Y557" s="2" t="str">
        <f>IF(T557="","",T557*(1-IF(U557="",Settings!$B$7,U557))*(1-IF(V557="",Settings!$B$6,V557)))</f>
        <v/>
      </c>
      <c r="Z557" s="3"/>
      <c r="AA557" s="3"/>
      <c r="AC557" s="2" t="str">
        <f>IF(Y557="","",Y557*IF(Z557="",Settings!$B$4,Z557) + Y557*IF(AA557="",Settings!$B$5,AA557) + R557*IF(AB557="",Settings!$B$6,AB557))</f>
        <v/>
      </c>
      <c r="AD557" s="2" t="str">
        <f t="shared" si="127"/>
        <v/>
      </c>
      <c r="AE557" s="2" t="str">
        <f t="shared" si="128"/>
        <v/>
      </c>
      <c r="AF557" s="3" t="e">
        <f t="shared" si="129"/>
        <v>#VALUE!</v>
      </c>
      <c r="AG557" t="e">
        <f t="shared" si="130"/>
        <v>#VALUE!</v>
      </c>
      <c r="AI557" s="2"/>
      <c r="AJ557" t="str">
        <f t="shared" si="131"/>
        <v/>
      </c>
      <c r="AK557" t="e">
        <f t="shared" si="132"/>
        <v>#VALUE!</v>
      </c>
      <c r="AL557" s="3"/>
      <c r="AM557" t="str">
        <f t="shared" si="133"/>
        <v/>
      </c>
      <c r="AN557" s="2" t="str">
        <f t="shared" si="134"/>
        <v/>
      </c>
      <c r="AO557" t="e">
        <f>IF(AF557="","",IF(AF557&lt;Settings!$B$8,"ROMI below target",IF(AND(Settings!$B$16&lt;&gt;"",AE557&gt;Settings!$B$16),"CAC above allowable",IF(AND(Settings!$B$10&lt;&gt;"",AG557&lt;Settings!$B$10),"Low MER","OK"))))</f>
        <v>#VALUE!</v>
      </c>
    </row>
    <row r="558" spans="5:41" x14ac:dyDescent="0.3">
      <c r="E558" s="2"/>
      <c r="F558" s="2"/>
      <c r="G558" s="2"/>
      <c r="H558" t="str">
        <f>IF(D558="","",XLOOKUP(D558,FX!$A$7:$A$100,FX!$C$7:$C$100,1))</f>
        <v/>
      </c>
      <c r="I558" s="2" t="str">
        <f t="shared" si="120"/>
        <v/>
      </c>
      <c r="J558" s="2" t="str">
        <f t="shared" si="121"/>
        <v/>
      </c>
      <c r="K558" s="2" t="str">
        <f t="shared" si="122"/>
        <v/>
      </c>
      <c r="N558" s="3">
        <f t="shared" si="123"/>
        <v>0</v>
      </c>
      <c r="O558" s="2">
        <f t="shared" si="124"/>
        <v>0</v>
      </c>
      <c r="Q558" s="2"/>
      <c r="S558" s="2" t="str">
        <f t="shared" si="125"/>
        <v/>
      </c>
      <c r="T558" s="2" t="str">
        <f t="shared" si="126"/>
        <v/>
      </c>
      <c r="U558" s="3"/>
      <c r="V558" s="3"/>
      <c r="Y558" s="2" t="str">
        <f>IF(T558="","",T558*(1-IF(U558="",Settings!$B$7,U558))*(1-IF(V558="",Settings!$B$6,V558)))</f>
        <v/>
      </c>
      <c r="Z558" s="3"/>
      <c r="AA558" s="3"/>
      <c r="AC558" s="2" t="str">
        <f>IF(Y558="","",Y558*IF(Z558="",Settings!$B$4,Z558) + Y558*IF(AA558="",Settings!$B$5,AA558) + R558*IF(AB558="",Settings!$B$6,AB558))</f>
        <v/>
      </c>
      <c r="AD558" s="2" t="str">
        <f t="shared" si="127"/>
        <v/>
      </c>
      <c r="AE558" s="2" t="str">
        <f t="shared" si="128"/>
        <v/>
      </c>
      <c r="AF558" s="3" t="e">
        <f t="shared" si="129"/>
        <v>#VALUE!</v>
      </c>
      <c r="AG558" t="e">
        <f t="shared" si="130"/>
        <v>#VALUE!</v>
      </c>
      <c r="AI558" s="2"/>
      <c r="AJ558" t="str">
        <f t="shared" si="131"/>
        <v/>
      </c>
      <c r="AK558" t="e">
        <f t="shared" si="132"/>
        <v>#VALUE!</v>
      </c>
      <c r="AL558" s="3"/>
      <c r="AM558" t="str">
        <f t="shared" si="133"/>
        <v/>
      </c>
      <c r="AN558" s="2" t="str">
        <f t="shared" si="134"/>
        <v/>
      </c>
      <c r="AO558" t="e">
        <f>IF(AF558="","",IF(AF558&lt;Settings!$B$8,"ROMI below target",IF(AND(Settings!$B$16&lt;&gt;"",AE558&gt;Settings!$B$16),"CAC above allowable",IF(AND(Settings!$B$10&lt;&gt;"",AG558&lt;Settings!$B$10),"Low MER","OK"))))</f>
        <v>#VALUE!</v>
      </c>
    </row>
    <row r="559" spans="5:41" x14ac:dyDescent="0.3">
      <c r="E559" s="2"/>
      <c r="F559" s="2"/>
      <c r="G559" s="2"/>
      <c r="H559" t="str">
        <f>IF(D559="","",XLOOKUP(D559,FX!$A$7:$A$100,FX!$C$7:$C$100,1))</f>
        <v/>
      </c>
      <c r="I559" s="2" t="str">
        <f t="shared" si="120"/>
        <v/>
      </c>
      <c r="J559" s="2" t="str">
        <f t="shared" si="121"/>
        <v/>
      </c>
      <c r="K559" s="2" t="str">
        <f t="shared" si="122"/>
        <v/>
      </c>
      <c r="N559" s="3">
        <f t="shared" si="123"/>
        <v>0</v>
      </c>
      <c r="O559" s="2">
        <f t="shared" si="124"/>
        <v>0</v>
      </c>
      <c r="Q559" s="2"/>
      <c r="S559" s="2" t="str">
        <f t="shared" si="125"/>
        <v/>
      </c>
      <c r="T559" s="2" t="str">
        <f t="shared" si="126"/>
        <v/>
      </c>
      <c r="U559" s="3"/>
      <c r="V559" s="3"/>
      <c r="Y559" s="2" t="str">
        <f>IF(T559="","",T559*(1-IF(U559="",Settings!$B$7,U559))*(1-IF(V559="",Settings!$B$6,V559)))</f>
        <v/>
      </c>
      <c r="Z559" s="3"/>
      <c r="AA559" s="3"/>
      <c r="AC559" s="2" t="str">
        <f>IF(Y559="","",Y559*IF(Z559="",Settings!$B$4,Z559) + Y559*IF(AA559="",Settings!$B$5,AA559) + R559*IF(AB559="",Settings!$B$6,AB559))</f>
        <v/>
      </c>
      <c r="AD559" s="2" t="str">
        <f t="shared" si="127"/>
        <v/>
      </c>
      <c r="AE559" s="2" t="str">
        <f t="shared" si="128"/>
        <v/>
      </c>
      <c r="AF559" s="3" t="e">
        <f t="shared" si="129"/>
        <v>#VALUE!</v>
      </c>
      <c r="AG559" t="e">
        <f t="shared" si="130"/>
        <v>#VALUE!</v>
      </c>
      <c r="AI559" s="2"/>
      <c r="AJ559" t="str">
        <f t="shared" si="131"/>
        <v/>
      </c>
      <c r="AK559" t="e">
        <f t="shared" si="132"/>
        <v>#VALUE!</v>
      </c>
      <c r="AL559" s="3"/>
      <c r="AM559" t="str">
        <f t="shared" si="133"/>
        <v/>
      </c>
      <c r="AN559" s="2" t="str">
        <f t="shared" si="134"/>
        <v/>
      </c>
      <c r="AO559" t="e">
        <f>IF(AF559="","",IF(AF559&lt;Settings!$B$8,"ROMI below target",IF(AND(Settings!$B$16&lt;&gt;"",AE559&gt;Settings!$B$16),"CAC above allowable",IF(AND(Settings!$B$10&lt;&gt;"",AG559&lt;Settings!$B$10),"Low MER","OK"))))</f>
        <v>#VALUE!</v>
      </c>
    </row>
    <row r="560" spans="5:41" x14ac:dyDescent="0.3">
      <c r="E560" s="2"/>
      <c r="F560" s="2"/>
      <c r="G560" s="2"/>
      <c r="H560" t="str">
        <f>IF(D560="","",XLOOKUP(D560,FX!$A$7:$A$100,FX!$C$7:$C$100,1))</f>
        <v/>
      </c>
      <c r="I560" s="2" t="str">
        <f t="shared" si="120"/>
        <v/>
      </c>
      <c r="J560" s="2" t="str">
        <f t="shared" si="121"/>
        <v/>
      </c>
      <c r="K560" s="2" t="str">
        <f t="shared" si="122"/>
        <v/>
      </c>
      <c r="N560" s="3">
        <f t="shared" si="123"/>
        <v>0</v>
      </c>
      <c r="O560" s="2">
        <f t="shared" si="124"/>
        <v>0</v>
      </c>
      <c r="Q560" s="2"/>
      <c r="S560" s="2" t="str">
        <f t="shared" si="125"/>
        <v/>
      </c>
      <c r="T560" s="2" t="str">
        <f t="shared" si="126"/>
        <v/>
      </c>
      <c r="U560" s="3"/>
      <c r="V560" s="3"/>
      <c r="Y560" s="2" t="str">
        <f>IF(T560="","",T560*(1-IF(U560="",Settings!$B$7,U560))*(1-IF(V560="",Settings!$B$6,V560)))</f>
        <v/>
      </c>
      <c r="Z560" s="3"/>
      <c r="AA560" s="3"/>
      <c r="AC560" s="2" t="str">
        <f>IF(Y560="","",Y560*IF(Z560="",Settings!$B$4,Z560) + Y560*IF(AA560="",Settings!$B$5,AA560) + R560*IF(AB560="",Settings!$B$6,AB560))</f>
        <v/>
      </c>
      <c r="AD560" s="2" t="str">
        <f t="shared" si="127"/>
        <v/>
      </c>
      <c r="AE560" s="2" t="str">
        <f t="shared" si="128"/>
        <v/>
      </c>
      <c r="AF560" s="3" t="e">
        <f t="shared" si="129"/>
        <v>#VALUE!</v>
      </c>
      <c r="AG560" t="e">
        <f t="shared" si="130"/>
        <v>#VALUE!</v>
      </c>
      <c r="AI560" s="2"/>
      <c r="AJ560" t="str">
        <f t="shared" si="131"/>
        <v/>
      </c>
      <c r="AK560" t="e">
        <f t="shared" si="132"/>
        <v>#VALUE!</v>
      </c>
      <c r="AL560" s="3"/>
      <c r="AM560" t="str">
        <f t="shared" si="133"/>
        <v/>
      </c>
      <c r="AN560" s="2" t="str">
        <f t="shared" si="134"/>
        <v/>
      </c>
      <c r="AO560" t="e">
        <f>IF(AF560="","",IF(AF560&lt;Settings!$B$8,"ROMI below target",IF(AND(Settings!$B$16&lt;&gt;"",AE560&gt;Settings!$B$16),"CAC above allowable",IF(AND(Settings!$B$10&lt;&gt;"",AG560&lt;Settings!$B$10),"Low MER","OK"))))</f>
        <v>#VALUE!</v>
      </c>
    </row>
    <row r="561" spans="5:41" x14ac:dyDescent="0.3">
      <c r="E561" s="2"/>
      <c r="F561" s="2"/>
      <c r="G561" s="2"/>
      <c r="H561" t="str">
        <f>IF(D561="","",XLOOKUP(D561,FX!$A$7:$A$100,FX!$C$7:$C$100,1))</f>
        <v/>
      </c>
      <c r="I561" s="2" t="str">
        <f t="shared" si="120"/>
        <v/>
      </c>
      <c r="J561" s="2" t="str">
        <f t="shared" si="121"/>
        <v/>
      </c>
      <c r="K561" s="2" t="str">
        <f t="shared" si="122"/>
        <v/>
      </c>
      <c r="N561" s="3">
        <f t="shared" si="123"/>
        <v>0</v>
      </c>
      <c r="O561" s="2">
        <f t="shared" si="124"/>
        <v>0</v>
      </c>
      <c r="Q561" s="2"/>
      <c r="S561" s="2" t="str">
        <f t="shared" si="125"/>
        <v/>
      </c>
      <c r="T561" s="2" t="str">
        <f t="shared" si="126"/>
        <v/>
      </c>
      <c r="U561" s="3"/>
      <c r="V561" s="3"/>
      <c r="Y561" s="2" t="str">
        <f>IF(T561="","",T561*(1-IF(U561="",Settings!$B$7,U561))*(1-IF(V561="",Settings!$B$6,V561)))</f>
        <v/>
      </c>
      <c r="Z561" s="3"/>
      <c r="AA561" s="3"/>
      <c r="AC561" s="2" t="str">
        <f>IF(Y561="","",Y561*IF(Z561="",Settings!$B$4,Z561) + Y561*IF(AA561="",Settings!$B$5,AA561) + R561*IF(AB561="",Settings!$B$6,AB561))</f>
        <v/>
      </c>
      <c r="AD561" s="2" t="str">
        <f t="shared" si="127"/>
        <v/>
      </c>
      <c r="AE561" s="2" t="str">
        <f t="shared" si="128"/>
        <v/>
      </c>
      <c r="AF561" s="3" t="e">
        <f t="shared" si="129"/>
        <v>#VALUE!</v>
      </c>
      <c r="AG561" t="e">
        <f t="shared" si="130"/>
        <v>#VALUE!</v>
      </c>
      <c r="AI561" s="2"/>
      <c r="AJ561" t="str">
        <f t="shared" si="131"/>
        <v/>
      </c>
      <c r="AK561" t="e">
        <f t="shared" si="132"/>
        <v>#VALUE!</v>
      </c>
      <c r="AL561" s="3"/>
      <c r="AM561" t="str">
        <f t="shared" si="133"/>
        <v/>
      </c>
      <c r="AN561" s="2" t="str">
        <f t="shared" si="134"/>
        <v/>
      </c>
      <c r="AO561" t="e">
        <f>IF(AF561="","",IF(AF561&lt;Settings!$B$8,"ROMI below target",IF(AND(Settings!$B$16&lt;&gt;"",AE561&gt;Settings!$B$16),"CAC above allowable",IF(AND(Settings!$B$10&lt;&gt;"",AG561&lt;Settings!$B$10),"Low MER","OK"))))</f>
        <v>#VALUE!</v>
      </c>
    </row>
    <row r="562" spans="5:41" x14ac:dyDescent="0.3">
      <c r="E562" s="2"/>
      <c r="F562" s="2"/>
      <c r="G562" s="2"/>
      <c r="H562" t="str">
        <f>IF(D562="","",XLOOKUP(D562,FX!$A$7:$A$100,FX!$C$7:$C$100,1))</f>
        <v/>
      </c>
      <c r="I562" s="2" t="str">
        <f t="shared" si="120"/>
        <v/>
      </c>
      <c r="J562" s="2" t="str">
        <f t="shared" si="121"/>
        <v/>
      </c>
      <c r="K562" s="2" t="str">
        <f t="shared" si="122"/>
        <v/>
      </c>
      <c r="N562" s="3">
        <f t="shared" si="123"/>
        <v>0</v>
      </c>
      <c r="O562" s="2">
        <f t="shared" si="124"/>
        <v>0</v>
      </c>
      <c r="Q562" s="2"/>
      <c r="S562" s="2" t="str">
        <f t="shared" si="125"/>
        <v/>
      </c>
      <c r="T562" s="2" t="str">
        <f t="shared" si="126"/>
        <v/>
      </c>
      <c r="U562" s="3"/>
      <c r="V562" s="3"/>
      <c r="Y562" s="2" t="str">
        <f>IF(T562="","",T562*(1-IF(U562="",Settings!$B$7,U562))*(1-IF(V562="",Settings!$B$6,V562)))</f>
        <v/>
      </c>
      <c r="Z562" s="3"/>
      <c r="AA562" s="3"/>
      <c r="AC562" s="2" t="str">
        <f>IF(Y562="","",Y562*IF(Z562="",Settings!$B$4,Z562) + Y562*IF(AA562="",Settings!$B$5,AA562) + R562*IF(AB562="",Settings!$B$6,AB562))</f>
        <v/>
      </c>
      <c r="AD562" s="2" t="str">
        <f t="shared" si="127"/>
        <v/>
      </c>
      <c r="AE562" s="2" t="str">
        <f t="shared" si="128"/>
        <v/>
      </c>
      <c r="AF562" s="3" t="e">
        <f t="shared" si="129"/>
        <v>#VALUE!</v>
      </c>
      <c r="AG562" t="e">
        <f t="shared" si="130"/>
        <v>#VALUE!</v>
      </c>
      <c r="AI562" s="2"/>
      <c r="AJ562" t="str">
        <f t="shared" si="131"/>
        <v/>
      </c>
      <c r="AK562" t="e">
        <f t="shared" si="132"/>
        <v>#VALUE!</v>
      </c>
      <c r="AL562" s="3"/>
      <c r="AM562" t="str">
        <f t="shared" si="133"/>
        <v/>
      </c>
      <c r="AN562" s="2" t="str">
        <f t="shared" si="134"/>
        <v/>
      </c>
      <c r="AO562" t="e">
        <f>IF(AF562="","",IF(AF562&lt;Settings!$B$8,"ROMI below target",IF(AND(Settings!$B$16&lt;&gt;"",AE562&gt;Settings!$B$16),"CAC above allowable",IF(AND(Settings!$B$10&lt;&gt;"",AG562&lt;Settings!$B$10),"Low MER","OK"))))</f>
        <v>#VALUE!</v>
      </c>
    </row>
    <row r="563" spans="5:41" x14ac:dyDescent="0.3">
      <c r="E563" s="2"/>
      <c r="F563" s="2"/>
      <c r="G563" s="2"/>
      <c r="H563" t="str">
        <f>IF(D563="","",XLOOKUP(D563,FX!$A$7:$A$100,FX!$C$7:$C$100,1))</f>
        <v/>
      </c>
      <c r="I563" s="2" t="str">
        <f t="shared" si="120"/>
        <v/>
      </c>
      <c r="J563" s="2" t="str">
        <f t="shared" si="121"/>
        <v/>
      </c>
      <c r="K563" s="2" t="str">
        <f t="shared" si="122"/>
        <v/>
      </c>
      <c r="N563" s="3">
        <f t="shared" si="123"/>
        <v>0</v>
      </c>
      <c r="O563" s="2">
        <f t="shared" si="124"/>
        <v>0</v>
      </c>
      <c r="Q563" s="2"/>
      <c r="S563" s="2" t="str">
        <f t="shared" si="125"/>
        <v/>
      </c>
      <c r="T563" s="2" t="str">
        <f t="shared" si="126"/>
        <v/>
      </c>
      <c r="U563" s="3"/>
      <c r="V563" s="3"/>
      <c r="Y563" s="2" t="str">
        <f>IF(T563="","",T563*(1-IF(U563="",Settings!$B$7,U563))*(1-IF(V563="",Settings!$B$6,V563)))</f>
        <v/>
      </c>
      <c r="Z563" s="3"/>
      <c r="AA563" s="3"/>
      <c r="AC563" s="2" t="str">
        <f>IF(Y563="","",Y563*IF(Z563="",Settings!$B$4,Z563) + Y563*IF(AA563="",Settings!$B$5,AA563) + R563*IF(AB563="",Settings!$B$6,AB563))</f>
        <v/>
      </c>
      <c r="AD563" s="2" t="str">
        <f t="shared" si="127"/>
        <v/>
      </c>
      <c r="AE563" s="2" t="str">
        <f t="shared" si="128"/>
        <v/>
      </c>
      <c r="AF563" s="3" t="e">
        <f t="shared" si="129"/>
        <v>#VALUE!</v>
      </c>
      <c r="AG563" t="e">
        <f t="shared" si="130"/>
        <v>#VALUE!</v>
      </c>
      <c r="AI563" s="2"/>
      <c r="AJ563" t="str">
        <f t="shared" si="131"/>
        <v/>
      </c>
      <c r="AK563" t="e">
        <f t="shared" si="132"/>
        <v>#VALUE!</v>
      </c>
      <c r="AL563" s="3"/>
      <c r="AM563" t="str">
        <f t="shared" si="133"/>
        <v/>
      </c>
      <c r="AN563" s="2" t="str">
        <f t="shared" si="134"/>
        <v/>
      </c>
      <c r="AO563" t="e">
        <f>IF(AF563="","",IF(AF563&lt;Settings!$B$8,"ROMI below target",IF(AND(Settings!$B$16&lt;&gt;"",AE563&gt;Settings!$B$16),"CAC above allowable",IF(AND(Settings!$B$10&lt;&gt;"",AG563&lt;Settings!$B$10),"Low MER","OK"))))</f>
        <v>#VALUE!</v>
      </c>
    </row>
    <row r="564" spans="5:41" x14ac:dyDescent="0.3">
      <c r="E564" s="2"/>
      <c r="F564" s="2"/>
      <c r="G564" s="2"/>
      <c r="H564" t="str">
        <f>IF(D564="","",XLOOKUP(D564,FX!$A$7:$A$100,FX!$C$7:$C$100,1))</f>
        <v/>
      </c>
      <c r="I564" s="2" t="str">
        <f t="shared" si="120"/>
        <v/>
      </c>
      <c r="J564" s="2" t="str">
        <f t="shared" si="121"/>
        <v/>
      </c>
      <c r="K564" s="2" t="str">
        <f t="shared" si="122"/>
        <v/>
      </c>
      <c r="N564" s="3">
        <f t="shared" si="123"/>
        <v>0</v>
      </c>
      <c r="O564" s="2">
        <f t="shared" si="124"/>
        <v>0</v>
      </c>
      <c r="Q564" s="2"/>
      <c r="S564" s="2" t="str">
        <f t="shared" si="125"/>
        <v/>
      </c>
      <c r="T564" s="2" t="str">
        <f t="shared" si="126"/>
        <v/>
      </c>
      <c r="U564" s="3"/>
      <c r="V564" s="3"/>
      <c r="Y564" s="2" t="str">
        <f>IF(T564="","",T564*(1-IF(U564="",Settings!$B$7,U564))*(1-IF(V564="",Settings!$B$6,V564)))</f>
        <v/>
      </c>
      <c r="Z564" s="3"/>
      <c r="AA564" s="3"/>
      <c r="AC564" s="2" t="str">
        <f>IF(Y564="","",Y564*IF(Z564="",Settings!$B$4,Z564) + Y564*IF(AA564="",Settings!$B$5,AA564) + R564*IF(AB564="",Settings!$B$6,AB564))</f>
        <v/>
      </c>
      <c r="AD564" s="2" t="str">
        <f t="shared" si="127"/>
        <v/>
      </c>
      <c r="AE564" s="2" t="str">
        <f t="shared" si="128"/>
        <v/>
      </c>
      <c r="AF564" s="3" t="e">
        <f t="shared" si="129"/>
        <v>#VALUE!</v>
      </c>
      <c r="AG564" t="e">
        <f t="shared" si="130"/>
        <v>#VALUE!</v>
      </c>
      <c r="AI564" s="2"/>
      <c r="AJ564" t="str">
        <f t="shared" si="131"/>
        <v/>
      </c>
      <c r="AK564" t="e">
        <f t="shared" si="132"/>
        <v>#VALUE!</v>
      </c>
      <c r="AL564" s="3"/>
      <c r="AM564" t="str">
        <f t="shared" si="133"/>
        <v/>
      </c>
      <c r="AN564" s="2" t="str">
        <f t="shared" si="134"/>
        <v/>
      </c>
      <c r="AO564" t="e">
        <f>IF(AF564="","",IF(AF564&lt;Settings!$B$8,"ROMI below target",IF(AND(Settings!$B$16&lt;&gt;"",AE564&gt;Settings!$B$16),"CAC above allowable",IF(AND(Settings!$B$10&lt;&gt;"",AG564&lt;Settings!$B$10),"Low MER","OK"))))</f>
        <v>#VALUE!</v>
      </c>
    </row>
    <row r="565" spans="5:41" x14ac:dyDescent="0.3">
      <c r="E565" s="2"/>
      <c r="F565" s="2"/>
      <c r="G565" s="2"/>
      <c r="H565" t="str">
        <f>IF(D565="","",XLOOKUP(D565,FX!$A$7:$A$100,FX!$C$7:$C$100,1))</f>
        <v/>
      </c>
      <c r="I565" s="2" t="str">
        <f t="shared" si="120"/>
        <v/>
      </c>
      <c r="J565" s="2" t="str">
        <f t="shared" si="121"/>
        <v/>
      </c>
      <c r="K565" s="2" t="str">
        <f t="shared" si="122"/>
        <v/>
      </c>
      <c r="N565" s="3">
        <f t="shared" si="123"/>
        <v>0</v>
      </c>
      <c r="O565" s="2">
        <f t="shared" si="124"/>
        <v>0</v>
      </c>
      <c r="Q565" s="2"/>
      <c r="S565" s="2" t="str">
        <f t="shared" si="125"/>
        <v/>
      </c>
      <c r="T565" s="2" t="str">
        <f t="shared" si="126"/>
        <v/>
      </c>
      <c r="U565" s="3"/>
      <c r="V565" s="3"/>
      <c r="Y565" s="2" t="str">
        <f>IF(T565="","",T565*(1-IF(U565="",Settings!$B$7,U565))*(1-IF(V565="",Settings!$B$6,V565)))</f>
        <v/>
      </c>
      <c r="Z565" s="3"/>
      <c r="AA565" s="3"/>
      <c r="AC565" s="2" t="str">
        <f>IF(Y565="","",Y565*IF(Z565="",Settings!$B$4,Z565) + Y565*IF(AA565="",Settings!$B$5,AA565) + R565*IF(AB565="",Settings!$B$6,AB565))</f>
        <v/>
      </c>
      <c r="AD565" s="2" t="str">
        <f t="shared" si="127"/>
        <v/>
      </c>
      <c r="AE565" s="2" t="str">
        <f t="shared" si="128"/>
        <v/>
      </c>
      <c r="AF565" s="3" t="e">
        <f t="shared" si="129"/>
        <v>#VALUE!</v>
      </c>
      <c r="AG565" t="e">
        <f t="shared" si="130"/>
        <v>#VALUE!</v>
      </c>
      <c r="AI565" s="2"/>
      <c r="AJ565" t="str">
        <f t="shared" si="131"/>
        <v/>
      </c>
      <c r="AK565" t="e">
        <f t="shared" si="132"/>
        <v>#VALUE!</v>
      </c>
      <c r="AL565" s="3"/>
      <c r="AM565" t="str">
        <f t="shared" si="133"/>
        <v/>
      </c>
      <c r="AN565" s="2" t="str">
        <f t="shared" si="134"/>
        <v/>
      </c>
      <c r="AO565" t="e">
        <f>IF(AF565="","",IF(AF565&lt;Settings!$B$8,"ROMI below target",IF(AND(Settings!$B$16&lt;&gt;"",AE565&gt;Settings!$B$16),"CAC above allowable",IF(AND(Settings!$B$10&lt;&gt;"",AG565&lt;Settings!$B$10),"Low MER","OK"))))</f>
        <v>#VALUE!</v>
      </c>
    </row>
    <row r="566" spans="5:41" x14ac:dyDescent="0.3">
      <c r="E566" s="2"/>
      <c r="F566" s="2"/>
      <c r="G566" s="2"/>
      <c r="H566" t="str">
        <f>IF(D566="","",XLOOKUP(D566,FX!$A$7:$A$100,FX!$C$7:$C$100,1))</f>
        <v/>
      </c>
      <c r="I566" s="2" t="str">
        <f t="shared" si="120"/>
        <v/>
      </c>
      <c r="J566" s="2" t="str">
        <f t="shared" si="121"/>
        <v/>
      </c>
      <c r="K566" s="2" t="str">
        <f t="shared" si="122"/>
        <v/>
      </c>
      <c r="N566" s="3">
        <f t="shared" si="123"/>
        <v>0</v>
      </c>
      <c r="O566" s="2">
        <f t="shared" si="124"/>
        <v>0</v>
      </c>
      <c r="Q566" s="2"/>
      <c r="S566" s="2" t="str">
        <f t="shared" si="125"/>
        <v/>
      </c>
      <c r="T566" s="2" t="str">
        <f t="shared" si="126"/>
        <v/>
      </c>
      <c r="U566" s="3"/>
      <c r="V566" s="3"/>
      <c r="Y566" s="2" t="str">
        <f>IF(T566="","",T566*(1-IF(U566="",Settings!$B$7,U566))*(1-IF(V566="",Settings!$B$6,V566)))</f>
        <v/>
      </c>
      <c r="Z566" s="3"/>
      <c r="AA566" s="3"/>
      <c r="AC566" s="2" t="str">
        <f>IF(Y566="","",Y566*IF(Z566="",Settings!$B$4,Z566) + Y566*IF(AA566="",Settings!$B$5,AA566) + R566*IF(AB566="",Settings!$B$6,AB566))</f>
        <v/>
      </c>
      <c r="AD566" s="2" t="str">
        <f t="shared" si="127"/>
        <v/>
      </c>
      <c r="AE566" s="2" t="str">
        <f t="shared" si="128"/>
        <v/>
      </c>
      <c r="AF566" s="3" t="e">
        <f t="shared" si="129"/>
        <v>#VALUE!</v>
      </c>
      <c r="AG566" t="e">
        <f t="shared" si="130"/>
        <v>#VALUE!</v>
      </c>
      <c r="AI566" s="2"/>
      <c r="AJ566" t="str">
        <f t="shared" si="131"/>
        <v/>
      </c>
      <c r="AK566" t="e">
        <f t="shared" si="132"/>
        <v>#VALUE!</v>
      </c>
      <c r="AL566" s="3"/>
      <c r="AM566" t="str">
        <f t="shared" si="133"/>
        <v/>
      </c>
      <c r="AN566" s="2" t="str">
        <f t="shared" si="134"/>
        <v/>
      </c>
      <c r="AO566" t="e">
        <f>IF(AF566="","",IF(AF566&lt;Settings!$B$8,"ROMI below target",IF(AND(Settings!$B$16&lt;&gt;"",AE566&gt;Settings!$B$16),"CAC above allowable",IF(AND(Settings!$B$10&lt;&gt;"",AG566&lt;Settings!$B$10),"Low MER","OK"))))</f>
        <v>#VALUE!</v>
      </c>
    </row>
    <row r="567" spans="5:41" x14ac:dyDescent="0.3">
      <c r="E567" s="2"/>
      <c r="F567" s="2"/>
      <c r="G567" s="2"/>
      <c r="H567" t="str">
        <f>IF(D567="","",XLOOKUP(D567,FX!$A$7:$A$100,FX!$C$7:$C$100,1))</f>
        <v/>
      </c>
      <c r="I567" s="2" t="str">
        <f t="shared" si="120"/>
        <v/>
      </c>
      <c r="J567" s="2" t="str">
        <f t="shared" si="121"/>
        <v/>
      </c>
      <c r="K567" s="2" t="str">
        <f t="shared" si="122"/>
        <v/>
      </c>
      <c r="N567" s="3">
        <f t="shared" si="123"/>
        <v>0</v>
      </c>
      <c r="O567" s="2">
        <f t="shared" si="124"/>
        <v>0</v>
      </c>
      <c r="Q567" s="2"/>
      <c r="S567" s="2" t="str">
        <f t="shared" si="125"/>
        <v/>
      </c>
      <c r="T567" s="2" t="str">
        <f t="shared" si="126"/>
        <v/>
      </c>
      <c r="U567" s="3"/>
      <c r="V567" s="3"/>
      <c r="Y567" s="2" t="str">
        <f>IF(T567="","",T567*(1-IF(U567="",Settings!$B$7,U567))*(1-IF(V567="",Settings!$B$6,V567)))</f>
        <v/>
      </c>
      <c r="Z567" s="3"/>
      <c r="AA567" s="3"/>
      <c r="AC567" s="2" t="str">
        <f>IF(Y567="","",Y567*IF(Z567="",Settings!$B$4,Z567) + Y567*IF(AA567="",Settings!$B$5,AA567) + R567*IF(AB567="",Settings!$B$6,AB567))</f>
        <v/>
      </c>
      <c r="AD567" s="2" t="str">
        <f t="shared" si="127"/>
        <v/>
      </c>
      <c r="AE567" s="2" t="str">
        <f t="shared" si="128"/>
        <v/>
      </c>
      <c r="AF567" s="3" t="e">
        <f t="shared" si="129"/>
        <v>#VALUE!</v>
      </c>
      <c r="AG567" t="e">
        <f t="shared" si="130"/>
        <v>#VALUE!</v>
      </c>
      <c r="AI567" s="2"/>
      <c r="AJ567" t="str">
        <f t="shared" si="131"/>
        <v/>
      </c>
      <c r="AK567" t="e">
        <f t="shared" si="132"/>
        <v>#VALUE!</v>
      </c>
      <c r="AL567" s="3"/>
      <c r="AM567" t="str">
        <f t="shared" si="133"/>
        <v/>
      </c>
      <c r="AN567" s="2" t="str">
        <f t="shared" si="134"/>
        <v/>
      </c>
      <c r="AO567" t="e">
        <f>IF(AF567="","",IF(AF567&lt;Settings!$B$8,"ROMI below target",IF(AND(Settings!$B$16&lt;&gt;"",AE567&gt;Settings!$B$16),"CAC above allowable",IF(AND(Settings!$B$10&lt;&gt;"",AG567&lt;Settings!$B$10),"Low MER","OK"))))</f>
        <v>#VALUE!</v>
      </c>
    </row>
    <row r="568" spans="5:41" x14ac:dyDescent="0.3">
      <c r="E568" s="2"/>
      <c r="F568" s="2"/>
      <c r="G568" s="2"/>
      <c r="H568" t="str">
        <f>IF(D568="","",XLOOKUP(D568,FX!$A$7:$A$100,FX!$C$7:$C$100,1))</f>
        <v/>
      </c>
      <c r="I568" s="2" t="str">
        <f t="shared" si="120"/>
        <v/>
      </c>
      <c r="J568" s="2" t="str">
        <f t="shared" si="121"/>
        <v/>
      </c>
      <c r="K568" s="2" t="str">
        <f t="shared" si="122"/>
        <v/>
      </c>
      <c r="N568" s="3">
        <f t="shared" si="123"/>
        <v>0</v>
      </c>
      <c r="O568" s="2">
        <f t="shared" si="124"/>
        <v>0</v>
      </c>
      <c r="Q568" s="2"/>
      <c r="S568" s="2" t="str">
        <f t="shared" si="125"/>
        <v/>
      </c>
      <c r="T568" s="2" t="str">
        <f t="shared" si="126"/>
        <v/>
      </c>
      <c r="U568" s="3"/>
      <c r="V568" s="3"/>
      <c r="Y568" s="2" t="str">
        <f>IF(T568="","",T568*(1-IF(U568="",Settings!$B$7,U568))*(1-IF(V568="",Settings!$B$6,V568)))</f>
        <v/>
      </c>
      <c r="Z568" s="3"/>
      <c r="AA568" s="3"/>
      <c r="AC568" s="2" t="str">
        <f>IF(Y568="","",Y568*IF(Z568="",Settings!$B$4,Z568) + Y568*IF(AA568="",Settings!$B$5,AA568) + R568*IF(AB568="",Settings!$B$6,AB568))</f>
        <v/>
      </c>
      <c r="AD568" s="2" t="str">
        <f t="shared" si="127"/>
        <v/>
      </c>
      <c r="AE568" s="2" t="str">
        <f t="shared" si="128"/>
        <v/>
      </c>
      <c r="AF568" s="3" t="e">
        <f t="shared" si="129"/>
        <v>#VALUE!</v>
      </c>
      <c r="AG568" t="e">
        <f t="shared" si="130"/>
        <v>#VALUE!</v>
      </c>
      <c r="AI568" s="2"/>
      <c r="AJ568" t="str">
        <f t="shared" si="131"/>
        <v/>
      </c>
      <c r="AK568" t="e">
        <f t="shared" si="132"/>
        <v>#VALUE!</v>
      </c>
      <c r="AL568" s="3"/>
      <c r="AM568" t="str">
        <f t="shared" si="133"/>
        <v/>
      </c>
      <c r="AN568" s="2" t="str">
        <f t="shared" si="134"/>
        <v/>
      </c>
      <c r="AO568" t="e">
        <f>IF(AF568="","",IF(AF568&lt;Settings!$B$8,"ROMI below target",IF(AND(Settings!$B$16&lt;&gt;"",AE568&gt;Settings!$B$16),"CAC above allowable",IF(AND(Settings!$B$10&lt;&gt;"",AG568&lt;Settings!$B$10),"Low MER","OK"))))</f>
        <v>#VALUE!</v>
      </c>
    </row>
    <row r="569" spans="5:41" x14ac:dyDescent="0.3">
      <c r="E569" s="2"/>
      <c r="F569" s="2"/>
      <c r="G569" s="2"/>
      <c r="H569" t="str">
        <f>IF(D569="","",XLOOKUP(D569,FX!$A$7:$A$100,FX!$C$7:$C$100,1))</f>
        <v/>
      </c>
      <c r="I569" s="2" t="str">
        <f t="shared" si="120"/>
        <v/>
      </c>
      <c r="J569" s="2" t="str">
        <f t="shared" si="121"/>
        <v/>
      </c>
      <c r="K569" s="2" t="str">
        <f t="shared" si="122"/>
        <v/>
      </c>
      <c r="N569" s="3">
        <f t="shared" si="123"/>
        <v>0</v>
      </c>
      <c r="O569" s="2">
        <f t="shared" si="124"/>
        <v>0</v>
      </c>
      <c r="Q569" s="2"/>
      <c r="S569" s="2" t="str">
        <f t="shared" si="125"/>
        <v/>
      </c>
      <c r="T569" s="2" t="str">
        <f t="shared" si="126"/>
        <v/>
      </c>
      <c r="U569" s="3"/>
      <c r="V569" s="3"/>
      <c r="Y569" s="2" t="str">
        <f>IF(T569="","",T569*(1-IF(U569="",Settings!$B$7,U569))*(1-IF(V569="",Settings!$B$6,V569)))</f>
        <v/>
      </c>
      <c r="Z569" s="3"/>
      <c r="AA569" s="3"/>
      <c r="AC569" s="2" t="str">
        <f>IF(Y569="","",Y569*IF(Z569="",Settings!$B$4,Z569) + Y569*IF(AA569="",Settings!$B$5,AA569) + R569*IF(AB569="",Settings!$B$6,AB569))</f>
        <v/>
      </c>
      <c r="AD569" s="2" t="str">
        <f t="shared" si="127"/>
        <v/>
      </c>
      <c r="AE569" s="2" t="str">
        <f t="shared" si="128"/>
        <v/>
      </c>
      <c r="AF569" s="3" t="e">
        <f t="shared" si="129"/>
        <v>#VALUE!</v>
      </c>
      <c r="AG569" t="e">
        <f t="shared" si="130"/>
        <v>#VALUE!</v>
      </c>
      <c r="AI569" s="2"/>
      <c r="AJ569" t="str">
        <f t="shared" si="131"/>
        <v/>
      </c>
      <c r="AK569" t="e">
        <f t="shared" si="132"/>
        <v>#VALUE!</v>
      </c>
      <c r="AL569" s="3"/>
      <c r="AM569" t="str">
        <f t="shared" si="133"/>
        <v/>
      </c>
      <c r="AN569" s="2" t="str">
        <f t="shared" si="134"/>
        <v/>
      </c>
      <c r="AO569" t="e">
        <f>IF(AF569="","",IF(AF569&lt;Settings!$B$8,"ROMI below target",IF(AND(Settings!$B$16&lt;&gt;"",AE569&gt;Settings!$B$16),"CAC above allowable",IF(AND(Settings!$B$10&lt;&gt;"",AG569&lt;Settings!$B$10),"Low MER","OK"))))</f>
        <v>#VALUE!</v>
      </c>
    </row>
    <row r="570" spans="5:41" x14ac:dyDescent="0.3">
      <c r="E570" s="2"/>
      <c r="F570" s="2"/>
      <c r="G570" s="2"/>
      <c r="H570" t="str">
        <f>IF(D570="","",XLOOKUP(D570,FX!$A$7:$A$100,FX!$C$7:$C$100,1))</f>
        <v/>
      </c>
      <c r="I570" s="2" t="str">
        <f t="shared" si="120"/>
        <v/>
      </c>
      <c r="J570" s="2" t="str">
        <f t="shared" si="121"/>
        <v/>
      </c>
      <c r="K570" s="2" t="str">
        <f t="shared" si="122"/>
        <v/>
      </c>
      <c r="N570" s="3">
        <f t="shared" si="123"/>
        <v>0</v>
      </c>
      <c r="O570" s="2">
        <f t="shared" si="124"/>
        <v>0</v>
      </c>
      <c r="Q570" s="2"/>
      <c r="S570" s="2" t="str">
        <f t="shared" si="125"/>
        <v/>
      </c>
      <c r="T570" s="2" t="str">
        <f t="shared" si="126"/>
        <v/>
      </c>
      <c r="U570" s="3"/>
      <c r="V570" s="3"/>
      <c r="Y570" s="2" t="str">
        <f>IF(T570="","",T570*(1-IF(U570="",Settings!$B$7,U570))*(1-IF(V570="",Settings!$B$6,V570)))</f>
        <v/>
      </c>
      <c r="Z570" s="3"/>
      <c r="AA570" s="3"/>
      <c r="AC570" s="2" t="str">
        <f>IF(Y570="","",Y570*IF(Z570="",Settings!$B$4,Z570) + Y570*IF(AA570="",Settings!$B$5,AA570) + R570*IF(AB570="",Settings!$B$6,AB570))</f>
        <v/>
      </c>
      <c r="AD570" s="2" t="str">
        <f t="shared" si="127"/>
        <v/>
      </c>
      <c r="AE570" s="2" t="str">
        <f t="shared" si="128"/>
        <v/>
      </c>
      <c r="AF570" s="3" t="e">
        <f t="shared" si="129"/>
        <v>#VALUE!</v>
      </c>
      <c r="AG570" t="e">
        <f t="shared" si="130"/>
        <v>#VALUE!</v>
      </c>
      <c r="AI570" s="2"/>
      <c r="AJ570" t="str">
        <f t="shared" si="131"/>
        <v/>
      </c>
      <c r="AK570" t="e">
        <f t="shared" si="132"/>
        <v>#VALUE!</v>
      </c>
      <c r="AL570" s="3"/>
      <c r="AM570" t="str">
        <f t="shared" si="133"/>
        <v/>
      </c>
      <c r="AN570" s="2" t="str">
        <f t="shared" si="134"/>
        <v/>
      </c>
      <c r="AO570" t="e">
        <f>IF(AF570="","",IF(AF570&lt;Settings!$B$8,"ROMI below target",IF(AND(Settings!$B$16&lt;&gt;"",AE570&gt;Settings!$B$16),"CAC above allowable",IF(AND(Settings!$B$10&lt;&gt;"",AG570&lt;Settings!$B$10),"Low MER","OK"))))</f>
        <v>#VALUE!</v>
      </c>
    </row>
    <row r="571" spans="5:41" x14ac:dyDescent="0.3">
      <c r="E571" s="2"/>
      <c r="F571" s="2"/>
      <c r="G571" s="2"/>
      <c r="H571" t="str">
        <f>IF(D571="","",XLOOKUP(D571,FX!$A$7:$A$100,FX!$C$7:$C$100,1))</f>
        <v/>
      </c>
      <c r="I571" s="2" t="str">
        <f t="shared" si="120"/>
        <v/>
      </c>
      <c r="J571" s="2" t="str">
        <f t="shared" si="121"/>
        <v/>
      </c>
      <c r="K571" s="2" t="str">
        <f t="shared" si="122"/>
        <v/>
      </c>
      <c r="N571" s="3">
        <f t="shared" si="123"/>
        <v>0</v>
      </c>
      <c r="O571" s="2">
        <f t="shared" si="124"/>
        <v>0</v>
      </c>
      <c r="Q571" s="2"/>
      <c r="S571" s="2" t="str">
        <f t="shared" si="125"/>
        <v/>
      </c>
      <c r="T571" s="2" t="str">
        <f t="shared" si="126"/>
        <v/>
      </c>
      <c r="U571" s="3"/>
      <c r="V571" s="3"/>
      <c r="Y571" s="2" t="str">
        <f>IF(T571="","",T571*(1-IF(U571="",Settings!$B$7,U571))*(1-IF(V571="",Settings!$B$6,V571)))</f>
        <v/>
      </c>
      <c r="Z571" s="3"/>
      <c r="AA571" s="3"/>
      <c r="AC571" s="2" t="str">
        <f>IF(Y571="","",Y571*IF(Z571="",Settings!$B$4,Z571) + Y571*IF(AA571="",Settings!$B$5,AA571) + R571*IF(AB571="",Settings!$B$6,AB571))</f>
        <v/>
      </c>
      <c r="AD571" s="2" t="str">
        <f t="shared" si="127"/>
        <v/>
      </c>
      <c r="AE571" s="2" t="str">
        <f t="shared" si="128"/>
        <v/>
      </c>
      <c r="AF571" s="3" t="e">
        <f t="shared" si="129"/>
        <v>#VALUE!</v>
      </c>
      <c r="AG571" t="e">
        <f t="shared" si="130"/>
        <v>#VALUE!</v>
      </c>
      <c r="AI571" s="2"/>
      <c r="AJ571" t="str">
        <f t="shared" si="131"/>
        <v/>
      </c>
      <c r="AK571" t="e">
        <f t="shared" si="132"/>
        <v>#VALUE!</v>
      </c>
      <c r="AL571" s="3"/>
      <c r="AM571" t="str">
        <f t="shared" si="133"/>
        <v/>
      </c>
      <c r="AN571" s="2" t="str">
        <f t="shared" si="134"/>
        <v/>
      </c>
      <c r="AO571" t="e">
        <f>IF(AF571="","",IF(AF571&lt;Settings!$B$8,"ROMI below target",IF(AND(Settings!$B$16&lt;&gt;"",AE571&gt;Settings!$B$16),"CAC above allowable",IF(AND(Settings!$B$10&lt;&gt;"",AG571&lt;Settings!$B$10),"Low MER","OK"))))</f>
        <v>#VALUE!</v>
      </c>
    </row>
    <row r="572" spans="5:41" x14ac:dyDescent="0.3">
      <c r="E572" s="2"/>
      <c r="F572" s="2"/>
      <c r="G572" s="2"/>
      <c r="H572" t="str">
        <f>IF(D572="","",XLOOKUP(D572,FX!$A$7:$A$100,FX!$C$7:$C$100,1))</f>
        <v/>
      </c>
      <c r="I572" s="2" t="str">
        <f t="shared" si="120"/>
        <v/>
      </c>
      <c r="J572" s="2" t="str">
        <f t="shared" si="121"/>
        <v/>
      </c>
      <c r="K572" s="2" t="str">
        <f t="shared" si="122"/>
        <v/>
      </c>
      <c r="N572" s="3">
        <f t="shared" si="123"/>
        <v>0</v>
      </c>
      <c r="O572" s="2">
        <f t="shared" si="124"/>
        <v>0</v>
      </c>
      <c r="Q572" s="2"/>
      <c r="S572" s="2" t="str">
        <f t="shared" si="125"/>
        <v/>
      </c>
      <c r="T572" s="2" t="str">
        <f t="shared" si="126"/>
        <v/>
      </c>
      <c r="U572" s="3"/>
      <c r="V572" s="3"/>
      <c r="Y572" s="2" t="str">
        <f>IF(T572="","",T572*(1-IF(U572="",Settings!$B$7,U572))*(1-IF(V572="",Settings!$B$6,V572)))</f>
        <v/>
      </c>
      <c r="Z572" s="3"/>
      <c r="AA572" s="3"/>
      <c r="AC572" s="2" t="str">
        <f>IF(Y572="","",Y572*IF(Z572="",Settings!$B$4,Z572) + Y572*IF(AA572="",Settings!$B$5,AA572) + R572*IF(AB572="",Settings!$B$6,AB572))</f>
        <v/>
      </c>
      <c r="AD572" s="2" t="str">
        <f t="shared" si="127"/>
        <v/>
      </c>
      <c r="AE572" s="2" t="str">
        <f t="shared" si="128"/>
        <v/>
      </c>
      <c r="AF572" s="3" t="e">
        <f t="shared" si="129"/>
        <v>#VALUE!</v>
      </c>
      <c r="AG572" t="e">
        <f t="shared" si="130"/>
        <v>#VALUE!</v>
      </c>
      <c r="AI572" s="2"/>
      <c r="AJ572" t="str">
        <f t="shared" si="131"/>
        <v/>
      </c>
      <c r="AK572" t="e">
        <f t="shared" si="132"/>
        <v>#VALUE!</v>
      </c>
      <c r="AL572" s="3"/>
      <c r="AM572" t="str">
        <f t="shared" si="133"/>
        <v/>
      </c>
      <c r="AN572" s="2" t="str">
        <f t="shared" si="134"/>
        <v/>
      </c>
      <c r="AO572" t="e">
        <f>IF(AF572="","",IF(AF572&lt;Settings!$B$8,"ROMI below target",IF(AND(Settings!$B$16&lt;&gt;"",AE572&gt;Settings!$B$16),"CAC above allowable",IF(AND(Settings!$B$10&lt;&gt;"",AG572&lt;Settings!$B$10),"Low MER","OK"))))</f>
        <v>#VALUE!</v>
      </c>
    </row>
    <row r="573" spans="5:41" x14ac:dyDescent="0.3">
      <c r="E573" s="2"/>
      <c r="F573" s="2"/>
      <c r="G573" s="2"/>
      <c r="H573" t="str">
        <f>IF(D573="","",XLOOKUP(D573,FX!$A$7:$A$100,FX!$C$7:$C$100,1))</f>
        <v/>
      </c>
      <c r="I573" s="2" t="str">
        <f t="shared" si="120"/>
        <v/>
      </c>
      <c r="J573" s="2" t="str">
        <f t="shared" si="121"/>
        <v/>
      </c>
      <c r="K573" s="2" t="str">
        <f t="shared" si="122"/>
        <v/>
      </c>
      <c r="N573" s="3">
        <f t="shared" si="123"/>
        <v>0</v>
      </c>
      <c r="O573" s="2">
        <f t="shared" si="124"/>
        <v>0</v>
      </c>
      <c r="Q573" s="2"/>
      <c r="S573" s="2" t="str">
        <f t="shared" si="125"/>
        <v/>
      </c>
      <c r="T573" s="2" t="str">
        <f t="shared" si="126"/>
        <v/>
      </c>
      <c r="U573" s="3"/>
      <c r="V573" s="3"/>
      <c r="Y573" s="2" t="str">
        <f>IF(T573="","",T573*(1-IF(U573="",Settings!$B$7,U573))*(1-IF(V573="",Settings!$B$6,V573)))</f>
        <v/>
      </c>
      <c r="Z573" s="3"/>
      <c r="AA573" s="3"/>
      <c r="AC573" s="2" t="str">
        <f>IF(Y573="","",Y573*IF(Z573="",Settings!$B$4,Z573) + Y573*IF(AA573="",Settings!$B$5,AA573) + R573*IF(AB573="",Settings!$B$6,AB573))</f>
        <v/>
      </c>
      <c r="AD573" s="2" t="str">
        <f t="shared" si="127"/>
        <v/>
      </c>
      <c r="AE573" s="2" t="str">
        <f t="shared" si="128"/>
        <v/>
      </c>
      <c r="AF573" s="3" t="e">
        <f t="shared" si="129"/>
        <v>#VALUE!</v>
      </c>
      <c r="AG573" t="e">
        <f t="shared" si="130"/>
        <v>#VALUE!</v>
      </c>
      <c r="AI573" s="2"/>
      <c r="AJ573" t="str">
        <f t="shared" si="131"/>
        <v/>
      </c>
      <c r="AK573" t="e">
        <f t="shared" si="132"/>
        <v>#VALUE!</v>
      </c>
      <c r="AL573" s="3"/>
      <c r="AM573" t="str">
        <f t="shared" si="133"/>
        <v/>
      </c>
      <c r="AN573" s="2" t="str">
        <f t="shared" si="134"/>
        <v/>
      </c>
      <c r="AO573" t="e">
        <f>IF(AF573="","",IF(AF573&lt;Settings!$B$8,"ROMI below target",IF(AND(Settings!$B$16&lt;&gt;"",AE573&gt;Settings!$B$16),"CAC above allowable",IF(AND(Settings!$B$10&lt;&gt;"",AG573&lt;Settings!$B$10),"Low MER","OK"))))</f>
        <v>#VALUE!</v>
      </c>
    </row>
    <row r="574" spans="5:41" x14ac:dyDescent="0.3">
      <c r="E574" s="2"/>
      <c r="F574" s="2"/>
      <c r="G574" s="2"/>
      <c r="H574" t="str">
        <f>IF(D574="","",XLOOKUP(D574,FX!$A$7:$A$100,FX!$C$7:$C$100,1))</f>
        <v/>
      </c>
      <c r="I574" s="2" t="str">
        <f t="shared" si="120"/>
        <v/>
      </c>
      <c r="J574" s="2" t="str">
        <f t="shared" si="121"/>
        <v/>
      </c>
      <c r="K574" s="2" t="str">
        <f t="shared" si="122"/>
        <v/>
      </c>
      <c r="N574" s="3">
        <f t="shared" si="123"/>
        <v>0</v>
      </c>
      <c r="O574" s="2">
        <f t="shared" si="124"/>
        <v>0</v>
      </c>
      <c r="Q574" s="2"/>
      <c r="S574" s="2" t="str">
        <f t="shared" si="125"/>
        <v/>
      </c>
      <c r="T574" s="2" t="str">
        <f t="shared" si="126"/>
        <v/>
      </c>
      <c r="U574" s="3"/>
      <c r="V574" s="3"/>
      <c r="Y574" s="2" t="str">
        <f>IF(T574="","",T574*(1-IF(U574="",Settings!$B$7,U574))*(1-IF(V574="",Settings!$B$6,V574)))</f>
        <v/>
      </c>
      <c r="Z574" s="3"/>
      <c r="AA574" s="3"/>
      <c r="AC574" s="2" t="str">
        <f>IF(Y574="","",Y574*IF(Z574="",Settings!$B$4,Z574) + Y574*IF(AA574="",Settings!$B$5,AA574) + R574*IF(AB574="",Settings!$B$6,AB574))</f>
        <v/>
      </c>
      <c r="AD574" s="2" t="str">
        <f t="shared" si="127"/>
        <v/>
      </c>
      <c r="AE574" s="2" t="str">
        <f t="shared" si="128"/>
        <v/>
      </c>
      <c r="AF574" s="3" t="e">
        <f t="shared" si="129"/>
        <v>#VALUE!</v>
      </c>
      <c r="AG574" t="e">
        <f t="shared" si="130"/>
        <v>#VALUE!</v>
      </c>
      <c r="AI574" s="2"/>
      <c r="AJ574" t="str">
        <f t="shared" si="131"/>
        <v/>
      </c>
      <c r="AK574" t="e">
        <f t="shared" si="132"/>
        <v>#VALUE!</v>
      </c>
      <c r="AL574" s="3"/>
      <c r="AM574" t="str">
        <f t="shared" si="133"/>
        <v/>
      </c>
      <c r="AN574" s="2" t="str">
        <f t="shared" si="134"/>
        <v/>
      </c>
      <c r="AO574" t="e">
        <f>IF(AF574="","",IF(AF574&lt;Settings!$B$8,"ROMI below target",IF(AND(Settings!$B$16&lt;&gt;"",AE574&gt;Settings!$B$16),"CAC above allowable",IF(AND(Settings!$B$10&lt;&gt;"",AG574&lt;Settings!$B$10),"Low MER","OK"))))</f>
        <v>#VALUE!</v>
      </c>
    </row>
    <row r="575" spans="5:41" x14ac:dyDescent="0.3">
      <c r="E575" s="2"/>
      <c r="F575" s="2"/>
      <c r="G575" s="2"/>
      <c r="H575" t="str">
        <f>IF(D575="","",XLOOKUP(D575,FX!$A$7:$A$100,FX!$C$7:$C$100,1))</f>
        <v/>
      </c>
      <c r="I575" s="2" t="str">
        <f t="shared" si="120"/>
        <v/>
      </c>
      <c r="J575" s="2" t="str">
        <f t="shared" si="121"/>
        <v/>
      </c>
      <c r="K575" s="2" t="str">
        <f t="shared" si="122"/>
        <v/>
      </c>
      <c r="N575" s="3">
        <f t="shared" si="123"/>
        <v>0</v>
      </c>
      <c r="O575" s="2">
        <f t="shared" si="124"/>
        <v>0</v>
      </c>
      <c r="Q575" s="2"/>
      <c r="S575" s="2" t="str">
        <f t="shared" si="125"/>
        <v/>
      </c>
      <c r="T575" s="2" t="str">
        <f t="shared" si="126"/>
        <v/>
      </c>
      <c r="U575" s="3"/>
      <c r="V575" s="3"/>
      <c r="Y575" s="2" t="str">
        <f>IF(T575="","",T575*(1-IF(U575="",Settings!$B$7,U575))*(1-IF(V575="",Settings!$B$6,V575)))</f>
        <v/>
      </c>
      <c r="Z575" s="3"/>
      <c r="AA575" s="3"/>
      <c r="AC575" s="2" t="str">
        <f>IF(Y575="","",Y575*IF(Z575="",Settings!$B$4,Z575) + Y575*IF(AA575="",Settings!$B$5,AA575) + R575*IF(AB575="",Settings!$B$6,AB575))</f>
        <v/>
      </c>
      <c r="AD575" s="2" t="str">
        <f t="shared" si="127"/>
        <v/>
      </c>
      <c r="AE575" s="2" t="str">
        <f t="shared" si="128"/>
        <v/>
      </c>
      <c r="AF575" s="3" t="e">
        <f t="shared" si="129"/>
        <v>#VALUE!</v>
      </c>
      <c r="AG575" t="e">
        <f t="shared" si="130"/>
        <v>#VALUE!</v>
      </c>
      <c r="AI575" s="2"/>
      <c r="AJ575" t="str">
        <f t="shared" si="131"/>
        <v/>
      </c>
      <c r="AK575" t="e">
        <f t="shared" si="132"/>
        <v>#VALUE!</v>
      </c>
      <c r="AL575" s="3"/>
      <c r="AM575" t="str">
        <f t="shared" si="133"/>
        <v/>
      </c>
      <c r="AN575" s="2" t="str">
        <f t="shared" si="134"/>
        <v/>
      </c>
      <c r="AO575" t="e">
        <f>IF(AF575="","",IF(AF575&lt;Settings!$B$8,"ROMI below target",IF(AND(Settings!$B$16&lt;&gt;"",AE575&gt;Settings!$B$16),"CAC above allowable",IF(AND(Settings!$B$10&lt;&gt;"",AG575&lt;Settings!$B$10),"Low MER","OK"))))</f>
        <v>#VALUE!</v>
      </c>
    </row>
    <row r="576" spans="5:41" x14ac:dyDescent="0.3">
      <c r="E576" s="2"/>
      <c r="F576" s="2"/>
      <c r="G576" s="2"/>
      <c r="H576" t="str">
        <f>IF(D576="","",XLOOKUP(D576,FX!$A$7:$A$100,FX!$C$7:$C$100,1))</f>
        <v/>
      </c>
      <c r="I576" s="2" t="str">
        <f t="shared" si="120"/>
        <v/>
      </c>
      <c r="J576" s="2" t="str">
        <f t="shared" si="121"/>
        <v/>
      </c>
      <c r="K576" s="2" t="str">
        <f t="shared" si="122"/>
        <v/>
      </c>
      <c r="N576" s="3">
        <f t="shared" si="123"/>
        <v>0</v>
      </c>
      <c r="O576" s="2">
        <f t="shared" si="124"/>
        <v>0</v>
      </c>
      <c r="Q576" s="2"/>
      <c r="S576" s="2" t="str">
        <f t="shared" si="125"/>
        <v/>
      </c>
      <c r="T576" s="2" t="str">
        <f t="shared" si="126"/>
        <v/>
      </c>
      <c r="U576" s="3"/>
      <c r="V576" s="3"/>
      <c r="Y576" s="2" t="str">
        <f>IF(T576="","",T576*(1-IF(U576="",Settings!$B$7,U576))*(1-IF(V576="",Settings!$B$6,V576)))</f>
        <v/>
      </c>
      <c r="Z576" s="3"/>
      <c r="AA576" s="3"/>
      <c r="AC576" s="2" t="str">
        <f>IF(Y576="","",Y576*IF(Z576="",Settings!$B$4,Z576) + Y576*IF(AA576="",Settings!$B$5,AA576) + R576*IF(AB576="",Settings!$B$6,AB576))</f>
        <v/>
      </c>
      <c r="AD576" s="2" t="str">
        <f t="shared" si="127"/>
        <v/>
      </c>
      <c r="AE576" s="2" t="str">
        <f t="shared" si="128"/>
        <v/>
      </c>
      <c r="AF576" s="3" t="e">
        <f t="shared" si="129"/>
        <v>#VALUE!</v>
      </c>
      <c r="AG576" t="e">
        <f t="shared" si="130"/>
        <v>#VALUE!</v>
      </c>
      <c r="AI576" s="2"/>
      <c r="AJ576" t="str">
        <f t="shared" si="131"/>
        <v/>
      </c>
      <c r="AK576" t="e">
        <f t="shared" si="132"/>
        <v>#VALUE!</v>
      </c>
      <c r="AL576" s="3"/>
      <c r="AM576" t="str">
        <f t="shared" si="133"/>
        <v/>
      </c>
      <c r="AN576" s="2" t="str">
        <f t="shared" si="134"/>
        <v/>
      </c>
      <c r="AO576" t="e">
        <f>IF(AF576="","",IF(AF576&lt;Settings!$B$8,"ROMI below target",IF(AND(Settings!$B$16&lt;&gt;"",AE576&gt;Settings!$B$16),"CAC above allowable",IF(AND(Settings!$B$10&lt;&gt;"",AG576&lt;Settings!$B$10),"Low MER","OK"))))</f>
        <v>#VALUE!</v>
      </c>
    </row>
    <row r="577" spans="5:41" x14ac:dyDescent="0.3">
      <c r="E577" s="2"/>
      <c r="F577" s="2"/>
      <c r="G577" s="2"/>
      <c r="H577" t="str">
        <f>IF(D577="","",XLOOKUP(D577,FX!$A$7:$A$100,FX!$C$7:$C$100,1))</f>
        <v/>
      </c>
      <c r="I577" s="2" t="str">
        <f t="shared" si="120"/>
        <v/>
      </c>
      <c r="J577" s="2" t="str">
        <f t="shared" si="121"/>
        <v/>
      </c>
      <c r="K577" s="2" t="str">
        <f t="shared" si="122"/>
        <v/>
      </c>
      <c r="N577" s="3">
        <f t="shared" si="123"/>
        <v>0</v>
      </c>
      <c r="O577" s="2">
        <f t="shared" si="124"/>
        <v>0</v>
      </c>
      <c r="Q577" s="2"/>
      <c r="S577" s="2" t="str">
        <f t="shared" si="125"/>
        <v/>
      </c>
      <c r="T577" s="2" t="str">
        <f t="shared" si="126"/>
        <v/>
      </c>
      <c r="U577" s="3"/>
      <c r="V577" s="3"/>
      <c r="Y577" s="2" t="str">
        <f>IF(T577="","",T577*(1-IF(U577="",Settings!$B$7,U577))*(1-IF(V577="",Settings!$B$6,V577)))</f>
        <v/>
      </c>
      <c r="Z577" s="3"/>
      <c r="AA577" s="3"/>
      <c r="AC577" s="2" t="str">
        <f>IF(Y577="","",Y577*IF(Z577="",Settings!$B$4,Z577) + Y577*IF(AA577="",Settings!$B$5,AA577) + R577*IF(AB577="",Settings!$B$6,AB577))</f>
        <v/>
      </c>
      <c r="AD577" s="2" t="str">
        <f t="shared" si="127"/>
        <v/>
      </c>
      <c r="AE577" s="2" t="str">
        <f t="shared" si="128"/>
        <v/>
      </c>
      <c r="AF577" s="3" t="e">
        <f t="shared" si="129"/>
        <v>#VALUE!</v>
      </c>
      <c r="AG577" t="e">
        <f t="shared" si="130"/>
        <v>#VALUE!</v>
      </c>
      <c r="AI577" s="2"/>
      <c r="AJ577" t="str">
        <f t="shared" si="131"/>
        <v/>
      </c>
      <c r="AK577" t="e">
        <f t="shared" si="132"/>
        <v>#VALUE!</v>
      </c>
      <c r="AL577" s="3"/>
      <c r="AM577" t="str">
        <f t="shared" si="133"/>
        <v/>
      </c>
      <c r="AN577" s="2" t="str">
        <f t="shared" si="134"/>
        <v/>
      </c>
      <c r="AO577" t="e">
        <f>IF(AF577="","",IF(AF577&lt;Settings!$B$8,"ROMI below target",IF(AND(Settings!$B$16&lt;&gt;"",AE577&gt;Settings!$B$16),"CAC above allowable",IF(AND(Settings!$B$10&lt;&gt;"",AG577&lt;Settings!$B$10),"Low MER","OK"))))</f>
        <v>#VALUE!</v>
      </c>
    </row>
    <row r="578" spans="5:41" x14ac:dyDescent="0.3">
      <c r="E578" s="2"/>
      <c r="F578" s="2"/>
      <c r="G578" s="2"/>
      <c r="H578" t="str">
        <f>IF(D578="","",XLOOKUP(D578,FX!$A$7:$A$100,FX!$C$7:$C$100,1))</f>
        <v/>
      </c>
      <c r="I578" s="2" t="str">
        <f t="shared" ref="I578:I600" si="135">IF(E578="","",E578*H578)</f>
        <v/>
      </c>
      <c r="J578" s="2" t="str">
        <f t="shared" ref="J578:J600" si="136">IF(F578="","",F578*H578)</f>
        <v/>
      </c>
      <c r="K578" s="2" t="str">
        <f t="shared" ref="K578:K600" si="137">IF(OR(I578="",J578=""),"",I578+J578)</f>
        <v/>
      </c>
      <c r="N578" s="3">
        <f t="shared" ref="N578:N600" si="138">IFERROR(M578/L578,0)</f>
        <v>0</v>
      </c>
      <c r="O578" s="2">
        <f t="shared" ref="O578:O600" si="139">IFERROR(E578/M578,0)</f>
        <v>0</v>
      </c>
      <c r="Q578" s="2"/>
      <c r="S578" s="2" t="str">
        <f t="shared" ref="S578:S600" si="140">IF(Q578="","",Q578*H578)</f>
        <v/>
      </c>
      <c r="T578" s="2" t="str">
        <f t="shared" ref="T578:T600" si="141">IF(OR(R578="",S578=""),"",R578*S578)</f>
        <v/>
      </c>
      <c r="U578" s="3"/>
      <c r="V578" s="3"/>
      <c r="Y578" s="2" t="str">
        <f>IF(T578="","",T578*(1-IF(U578="",Settings!$B$7,U578))*(1-IF(V578="",Settings!$B$6,V578)))</f>
        <v/>
      </c>
      <c r="Z578" s="3"/>
      <c r="AA578" s="3"/>
      <c r="AC578" s="2" t="str">
        <f>IF(Y578="","",Y578*IF(Z578="",Settings!$B$4,Z578) + Y578*IF(AA578="",Settings!$B$5,AA578) + R578*IF(AB578="",Settings!$B$6,AB578))</f>
        <v/>
      </c>
      <c r="AD578" s="2" t="str">
        <f t="shared" ref="AD578:AD600" si="142">IF(Y578="","",Y578-AC578)</f>
        <v/>
      </c>
      <c r="AE578" s="2" t="str">
        <f t="shared" ref="AE578:AE600" si="143">IF(R578=0,"",K578/R578)</f>
        <v/>
      </c>
      <c r="AF578" s="3" t="e">
        <f t="shared" ref="AF578:AF600" si="144">IF(K578=0,"",(AD578-K578)/K578*100)</f>
        <v>#VALUE!</v>
      </c>
      <c r="AG578" t="e">
        <f t="shared" ref="AG578:AG600" si="145">IF(I578=0,"",Y578/I578)</f>
        <v>#VALUE!</v>
      </c>
      <c r="AI578" s="2"/>
      <c r="AJ578" t="str">
        <f t="shared" ref="AJ578:AJ600" si="146">IF(OR(AI578="",AE578=""),"",AI578/AE578)</f>
        <v/>
      </c>
      <c r="AK578" t="e">
        <f t="shared" ref="AK578:AK600" si="147">IF(AD578&lt;=0,"",K578/AD578)</f>
        <v>#VALUE!</v>
      </c>
      <c r="AL578" s="3"/>
      <c r="AM578" t="str">
        <f t="shared" ref="AM578:AM600" si="148">IF(AL578="","",R578*AL578)</f>
        <v/>
      </c>
      <c r="AN578" s="2" t="str">
        <f t="shared" ref="AN578:AN600" si="149">IF(AL578="","",Y578*AL578)</f>
        <v/>
      </c>
      <c r="AO578" t="e">
        <f>IF(AF578="","",IF(AF578&lt;Settings!$B$8,"ROMI below target",IF(AND(Settings!$B$16&lt;&gt;"",AE578&gt;Settings!$B$16),"CAC above allowable",IF(AND(Settings!$B$10&lt;&gt;"",AG578&lt;Settings!$B$10),"Low MER","OK"))))</f>
        <v>#VALUE!</v>
      </c>
    </row>
    <row r="579" spans="5:41" x14ac:dyDescent="0.3">
      <c r="E579" s="2"/>
      <c r="F579" s="2"/>
      <c r="G579" s="2"/>
      <c r="H579" t="str">
        <f>IF(D579="","",XLOOKUP(D579,FX!$A$7:$A$100,FX!$C$7:$C$100,1))</f>
        <v/>
      </c>
      <c r="I579" s="2" t="str">
        <f t="shared" si="135"/>
        <v/>
      </c>
      <c r="J579" s="2" t="str">
        <f t="shared" si="136"/>
        <v/>
      </c>
      <c r="K579" s="2" t="str">
        <f t="shared" si="137"/>
        <v/>
      </c>
      <c r="N579" s="3">
        <f t="shared" si="138"/>
        <v>0</v>
      </c>
      <c r="O579" s="2">
        <f t="shared" si="139"/>
        <v>0</v>
      </c>
      <c r="Q579" s="2"/>
      <c r="S579" s="2" t="str">
        <f t="shared" si="140"/>
        <v/>
      </c>
      <c r="T579" s="2" t="str">
        <f t="shared" si="141"/>
        <v/>
      </c>
      <c r="U579" s="3"/>
      <c r="V579" s="3"/>
      <c r="Y579" s="2" t="str">
        <f>IF(T579="","",T579*(1-IF(U579="",Settings!$B$7,U579))*(1-IF(V579="",Settings!$B$6,V579)))</f>
        <v/>
      </c>
      <c r="Z579" s="3"/>
      <c r="AA579" s="3"/>
      <c r="AC579" s="2" t="str">
        <f>IF(Y579="","",Y579*IF(Z579="",Settings!$B$4,Z579) + Y579*IF(AA579="",Settings!$B$5,AA579) + R579*IF(AB579="",Settings!$B$6,AB579))</f>
        <v/>
      </c>
      <c r="AD579" s="2" t="str">
        <f t="shared" si="142"/>
        <v/>
      </c>
      <c r="AE579" s="2" t="str">
        <f t="shared" si="143"/>
        <v/>
      </c>
      <c r="AF579" s="3" t="e">
        <f t="shared" si="144"/>
        <v>#VALUE!</v>
      </c>
      <c r="AG579" t="e">
        <f t="shared" si="145"/>
        <v>#VALUE!</v>
      </c>
      <c r="AI579" s="2"/>
      <c r="AJ579" t="str">
        <f t="shared" si="146"/>
        <v/>
      </c>
      <c r="AK579" t="e">
        <f t="shared" si="147"/>
        <v>#VALUE!</v>
      </c>
      <c r="AL579" s="3"/>
      <c r="AM579" t="str">
        <f t="shared" si="148"/>
        <v/>
      </c>
      <c r="AN579" s="2" t="str">
        <f t="shared" si="149"/>
        <v/>
      </c>
      <c r="AO579" t="e">
        <f>IF(AF579="","",IF(AF579&lt;Settings!$B$8,"ROMI below target",IF(AND(Settings!$B$16&lt;&gt;"",AE579&gt;Settings!$B$16),"CAC above allowable",IF(AND(Settings!$B$10&lt;&gt;"",AG579&lt;Settings!$B$10),"Low MER","OK"))))</f>
        <v>#VALUE!</v>
      </c>
    </row>
    <row r="580" spans="5:41" x14ac:dyDescent="0.3">
      <c r="E580" s="2"/>
      <c r="F580" s="2"/>
      <c r="G580" s="2"/>
      <c r="H580" t="str">
        <f>IF(D580="","",XLOOKUP(D580,FX!$A$7:$A$100,FX!$C$7:$C$100,1))</f>
        <v/>
      </c>
      <c r="I580" s="2" t="str">
        <f t="shared" si="135"/>
        <v/>
      </c>
      <c r="J580" s="2" t="str">
        <f t="shared" si="136"/>
        <v/>
      </c>
      <c r="K580" s="2" t="str">
        <f t="shared" si="137"/>
        <v/>
      </c>
      <c r="N580" s="3">
        <f t="shared" si="138"/>
        <v>0</v>
      </c>
      <c r="O580" s="2">
        <f t="shared" si="139"/>
        <v>0</v>
      </c>
      <c r="Q580" s="2"/>
      <c r="S580" s="2" t="str">
        <f t="shared" si="140"/>
        <v/>
      </c>
      <c r="T580" s="2" t="str">
        <f t="shared" si="141"/>
        <v/>
      </c>
      <c r="U580" s="3"/>
      <c r="V580" s="3"/>
      <c r="Y580" s="2" t="str">
        <f>IF(T580="","",T580*(1-IF(U580="",Settings!$B$7,U580))*(1-IF(V580="",Settings!$B$6,V580)))</f>
        <v/>
      </c>
      <c r="Z580" s="3"/>
      <c r="AA580" s="3"/>
      <c r="AC580" s="2" t="str">
        <f>IF(Y580="","",Y580*IF(Z580="",Settings!$B$4,Z580) + Y580*IF(AA580="",Settings!$B$5,AA580) + R580*IF(AB580="",Settings!$B$6,AB580))</f>
        <v/>
      </c>
      <c r="AD580" s="2" t="str">
        <f t="shared" si="142"/>
        <v/>
      </c>
      <c r="AE580" s="2" t="str">
        <f t="shared" si="143"/>
        <v/>
      </c>
      <c r="AF580" s="3" t="e">
        <f t="shared" si="144"/>
        <v>#VALUE!</v>
      </c>
      <c r="AG580" t="e">
        <f t="shared" si="145"/>
        <v>#VALUE!</v>
      </c>
      <c r="AI580" s="2"/>
      <c r="AJ580" t="str">
        <f t="shared" si="146"/>
        <v/>
      </c>
      <c r="AK580" t="e">
        <f t="shared" si="147"/>
        <v>#VALUE!</v>
      </c>
      <c r="AL580" s="3"/>
      <c r="AM580" t="str">
        <f t="shared" si="148"/>
        <v/>
      </c>
      <c r="AN580" s="2" t="str">
        <f t="shared" si="149"/>
        <v/>
      </c>
      <c r="AO580" t="e">
        <f>IF(AF580="","",IF(AF580&lt;Settings!$B$8,"ROMI below target",IF(AND(Settings!$B$16&lt;&gt;"",AE580&gt;Settings!$B$16),"CAC above allowable",IF(AND(Settings!$B$10&lt;&gt;"",AG580&lt;Settings!$B$10),"Low MER","OK"))))</f>
        <v>#VALUE!</v>
      </c>
    </row>
    <row r="581" spans="5:41" x14ac:dyDescent="0.3">
      <c r="E581" s="2"/>
      <c r="F581" s="2"/>
      <c r="G581" s="2"/>
      <c r="H581" t="str">
        <f>IF(D581="","",XLOOKUP(D581,FX!$A$7:$A$100,FX!$C$7:$C$100,1))</f>
        <v/>
      </c>
      <c r="I581" s="2" t="str">
        <f t="shared" si="135"/>
        <v/>
      </c>
      <c r="J581" s="2" t="str">
        <f t="shared" si="136"/>
        <v/>
      </c>
      <c r="K581" s="2" t="str">
        <f t="shared" si="137"/>
        <v/>
      </c>
      <c r="N581" s="3">
        <f t="shared" si="138"/>
        <v>0</v>
      </c>
      <c r="O581" s="2">
        <f t="shared" si="139"/>
        <v>0</v>
      </c>
      <c r="Q581" s="2"/>
      <c r="S581" s="2" t="str">
        <f t="shared" si="140"/>
        <v/>
      </c>
      <c r="T581" s="2" t="str">
        <f t="shared" si="141"/>
        <v/>
      </c>
      <c r="U581" s="3"/>
      <c r="V581" s="3"/>
      <c r="Y581" s="2" t="str">
        <f>IF(T581="","",T581*(1-IF(U581="",Settings!$B$7,U581))*(1-IF(V581="",Settings!$B$6,V581)))</f>
        <v/>
      </c>
      <c r="Z581" s="3"/>
      <c r="AA581" s="3"/>
      <c r="AC581" s="2" t="str">
        <f>IF(Y581="","",Y581*IF(Z581="",Settings!$B$4,Z581) + Y581*IF(AA581="",Settings!$B$5,AA581) + R581*IF(AB581="",Settings!$B$6,AB581))</f>
        <v/>
      </c>
      <c r="AD581" s="2" t="str">
        <f t="shared" si="142"/>
        <v/>
      </c>
      <c r="AE581" s="2" t="str">
        <f t="shared" si="143"/>
        <v/>
      </c>
      <c r="AF581" s="3" t="e">
        <f t="shared" si="144"/>
        <v>#VALUE!</v>
      </c>
      <c r="AG581" t="e">
        <f t="shared" si="145"/>
        <v>#VALUE!</v>
      </c>
      <c r="AI581" s="2"/>
      <c r="AJ581" t="str">
        <f t="shared" si="146"/>
        <v/>
      </c>
      <c r="AK581" t="e">
        <f t="shared" si="147"/>
        <v>#VALUE!</v>
      </c>
      <c r="AL581" s="3"/>
      <c r="AM581" t="str">
        <f t="shared" si="148"/>
        <v/>
      </c>
      <c r="AN581" s="2" t="str">
        <f t="shared" si="149"/>
        <v/>
      </c>
      <c r="AO581" t="e">
        <f>IF(AF581="","",IF(AF581&lt;Settings!$B$8,"ROMI below target",IF(AND(Settings!$B$16&lt;&gt;"",AE581&gt;Settings!$B$16),"CAC above allowable",IF(AND(Settings!$B$10&lt;&gt;"",AG581&lt;Settings!$B$10),"Low MER","OK"))))</f>
        <v>#VALUE!</v>
      </c>
    </row>
    <row r="582" spans="5:41" x14ac:dyDescent="0.3">
      <c r="E582" s="2"/>
      <c r="F582" s="2"/>
      <c r="G582" s="2"/>
      <c r="H582" t="str">
        <f>IF(D582="","",XLOOKUP(D582,FX!$A$7:$A$100,FX!$C$7:$C$100,1))</f>
        <v/>
      </c>
      <c r="I582" s="2" t="str">
        <f t="shared" si="135"/>
        <v/>
      </c>
      <c r="J582" s="2" t="str">
        <f t="shared" si="136"/>
        <v/>
      </c>
      <c r="K582" s="2" t="str">
        <f t="shared" si="137"/>
        <v/>
      </c>
      <c r="N582" s="3">
        <f t="shared" si="138"/>
        <v>0</v>
      </c>
      <c r="O582" s="2">
        <f t="shared" si="139"/>
        <v>0</v>
      </c>
      <c r="Q582" s="2"/>
      <c r="S582" s="2" t="str">
        <f t="shared" si="140"/>
        <v/>
      </c>
      <c r="T582" s="2" t="str">
        <f t="shared" si="141"/>
        <v/>
      </c>
      <c r="U582" s="3"/>
      <c r="V582" s="3"/>
      <c r="Y582" s="2" t="str">
        <f>IF(T582="","",T582*(1-IF(U582="",Settings!$B$7,U582))*(1-IF(V582="",Settings!$B$6,V582)))</f>
        <v/>
      </c>
      <c r="Z582" s="3"/>
      <c r="AA582" s="3"/>
      <c r="AC582" s="2" t="str">
        <f>IF(Y582="","",Y582*IF(Z582="",Settings!$B$4,Z582) + Y582*IF(AA582="",Settings!$B$5,AA582) + R582*IF(AB582="",Settings!$B$6,AB582))</f>
        <v/>
      </c>
      <c r="AD582" s="2" t="str">
        <f t="shared" si="142"/>
        <v/>
      </c>
      <c r="AE582" s="2" t="str">
        <f t="shared" si="143"/>
        <v/>
      </c>
      <c r="AF582" s="3" t="e">
        <f t="shared" si="144"/>
        <v>#VALUE!</v>
      </c>
      <c r="AG582" t="e">
        <f t="shared" si="145"/>
        <v>#VALUE!</v>
      </c>
      <c r="AI582" s="2"/>
      <c r="AJ582" t="str">
        <f t="shared" si="146"/>
        <v/>
      </c>
      <c r="AK582" t="e">
        <f t="shared" si="147"/>
        <v>#VALUE!</v>
      </c>
      <c r="AL582" s="3"/>
      <c r="AM582" t="str">
        <f t="shared" si="148"/>
        <v/>
      </c>
      <c r="AN582" s="2" t="str">
        <f t="shared" si="149"/>
        <v/>
      </c>
      <c r="AO582" t="e">
        <f>IF(AF582="","",IF(AF582&lt;Settings!$B$8,"ROMI below target",IF(AND(Settings!$B$16&lt;&gt;"",AE582&gt;Settings!$B$16),"CAC above allowable",IF(AND(Settings!$B$10&lt;&gt;"",AG582&lt;Settings!$B$10),"Low MER","OK"))))</f>
        <v>#VALUE!</v>
      </c>
    </row>
    <row r="583" spans="5:41" x14ac:dyDescent="0.3">
      <c r="E583" s="2"/>
      <c r="F583" s="2"/>
      <c r="G583" s="2"/>
      <c r="H583" t="str">
        <f>IF(D583="","",XLOOKUP(D583,FX!$A$7:$A$100,FX!$C$7:$C$100,1))</f>
        <v/>
      </c>
      <c r="I583" s="2" t="str">
        <f t="shared" si="135"/>
        <v/>
      </c>
      <c r="J583" s="2" t="str">
        <f t="shared" si="136"/>
        <v/>
      </c>
      <c r="K583" s="2" t="str">
        <f t="shared" si="137"/>
        <v/>
      </c>
      <c r="N583" s="3">
        <f t="shared" si="138"/>
        <v>0</v>
      </c>
      <c r="O583" s="2">
        <f t="shared" si="139"/>
        <v>0</v>
      </c>
      <c r="Q583" s="2"/>
      <c r="S583" s="2" t="str">
        <f t="shared" si="140"/>
        <v/>
      </c>
      <c r="T583" s="2" t="str">
        <f t="shared" si="141"/>
        <v/>
      </c>
      <c r="U583" s="3"/>
      <c r="V583" s="3"/>
      <c r="Y583" s="2" t="str">
        <f>IF(T583="","",T583*(1-IF(U583="",Settings!$B$7,U583))*(1-IF(V583="",Settings!$B$6,V583)))</f>
        <v/>
      </c>
      <c r="Z583" s="3"/>
      <c r="AA583" s="3"/>
      <c r="AC583" s="2" t="str">
        <f>IF(Y583="","",Y583*IF(Z583="",Settings!$B$4,Z583) + Y583*IF(AA583="",Settings!$B$5,AA583) + R583*IF(AB583="",Settings!$B$6,AB583))</f>
        <v/>
      </c>
      <c r="AD583" s="2" t="str">
        <f t="shared" si="142"/>
        <v/>
      </c>
      <c r="AE583" s="2" t="str">
        <f t="shared" si="143"/>
        <v/>
      </c>
      <c r="AF583" s="3" t="e">
        <f t="shared" si="144"/>
        <v>#VALUE!</v>
      </c>
      <c r="AG583" t="e">
        <f t="shared" si="145"/>
        <v>#VALUE!</v>
      </c>
      <c r="AI583" s="2"/>
      <c r="AJ583" t="str">
        <f t="shared" si="146"/>
        <v/>
      </c>
      <c r="AK583" t="e">
        <f t="shared" si="147"/>
        <v>#VALUE!</v>
      </c>
      <c r="AL583" s="3"/>
      <c r="AM583" t="str">
        <f t="shared" si="148"/>
        <v/>
      </c>
      <c r="AN583" s="2" t="str">
        <f t="shared" si="149"/>
        <v/>
      </c>
      <c r="AO583" t="e">
        <f>IF(AF583="","",IF(AF583&lt;Settings!$B$8,"ROMI below target",IF(AND(Settings!$B$16&lt;&gt;"",AE583&gt;Settings!$B$16),"CAC above allowable",IF(AND(Settings!$B$10&lt;&gt;"",AG583&lt;Settings!$B$10),"Low MER","OK"))))</f>
        <v>#VALUE!</v>
      </c>
    </row>
    <row r="584" spans="5:41" x14ac:dyDescent="0.3">
      <c r="E584" s="2"/>
      <c r="F584" s="2"/>
      <c r="G584" s="2"/>
      <c r="H584" t="str">
        <f>IF(D584="","",XLOOKUP(D584,FX!$A$7:$A$100,FX!$C$7:$C$100,1))</f>
        <v/>
      </c>
      <c r="I584" s="2" t="str">
        <f t="shared" si="135"/>
        <v/>
      </c>
      <c r="J584" s="2" t="str">
        <f t="shared" si="136"/>
        <v/>
      </c>
      <c r="K584" s="2" t="str">
        <f t="shared" si="137"/>
        <v/>
      </c>
      <c r="N584" s="3">
        <f t="shared" si="138"/>
        <v>0</v>
      </c>
      <c r="O584" s="2">
        <f t="shared" si="139"/>
        <v>0</v>
      </c>
      <c r="Q584" s="2"/>
      <c r="S584" s="2" t="str">
        <f t="shared" si="140"/>
        <v/>
      </c>
      <c r="T584" s="2" t="str">
        <f t="shared" si="141"/>
        <v/>
      </c>
      <c r="U584" s="3"/>
      <c r="V584" s="3"/>
      <c r="Y584" s="2" t="str">
        <f>IF(T584="","",T584*(1-IF(U584="",Settings!$B$7,U584))*(1-IF(V584="",Settings!$B$6,V584)))</f>
        <v/>
      </c>
      <c r="Z584" s="3"/>
      <c r="AA584" s="3"/>
      <c r="AC584" s="2" t="str">
        <f>IF(Y584="","",Y584*IF(Z584="",Settings!$B$4,Z584) + Y584*IF(AA584="",Settings!$B$5,AA584) + R584*IF(AB584="",Settings!$B$6,AB584))</f>
        <v/>
      </c>
      <c r="AD584" s="2" t="str">
        <f t="shared" si="142"/>
        <v/>
      </c>
      <c r="AE584" s="2" t="str">
        <f t="shared" si="143"/>
        <v/>
      </c>
      <c r="AF584" s="3" t="e">
        <f t="shared" si="144"/>
        <v>#VALUE!</v>
      </c>
      <c r="AG584" t="e">
        <f t="shared" si="145"/>
        <v>#VALUE!</v>
      </c>
      <c r="AI584" s="2"/>
      <c r="AJ584" t="str">
        <f t="shared" si="146"/>
        <v/>
      </c>
      <c r="AK584" t="e">
        <f t="shared" si="147"/>
        <v>#VALUE!</v>
      </c>
      <c r="AL584" s="3"/>
      <c r="AM584" t="str">
        <f t="shared" si="148"/>
        <v/>
      </c>
      <c r="AN584" s="2" t="str">
        <f t="shared" si="149"/>
        <v/>
      </c>
      <c r="AO584" t="e">
        <f>IF(AF584="","",IF(AF584&lt;Settings!$B$8,"ROMI below target",IF(AND(Settings!$B$16&lt;&gt;"",AE584&gt;Settings!$B$16),"CAC above allowable",IF(AND(Settings!$B$10&lt;&gt;"",AG584&lt;Settings!$B$10),"Low MER","OK"))))</f>
        <v>#VALUE!</v>
      </c>
    </row>
    <row r="585" spans="5:41" x14ac:dyDescent="0.3">
      <c r="E585" s="2"/>
      <c r="F585" s="2"/>
      <c r="G585" s="2"/>
      <c r="H585" t="str">
        <f>IF(D585="","",XLOOKUP(D585,FX!$A$7:$A$100,FX!$C$7:$C$100,1))</f>
        <v/>
      </c>
      <c r="I585" s="2" t="str">
        <f t="shared" si="135"/>
        <v/>
      </c>
      <c r="J585" s="2" t="str">
        <f t="shared" si="136"/>
        <v/>
      </c>
      <c r="K585" s="2" t="str">
        <f t="shared" si="137"/>
        <v/>
      </c>
      <c r="N585" s="3">
        <f t="shared" si="138"/>
        <v>0</v>
      </c>
      <c r="O585" s="2">
        <f t="shared" si="139"/>
        <v>0</v>
      </c>
      <c r="Q585" s="2"/>
      <c r="S585" s="2" t="str">
        <f t="shared" si="140"/>
        <v/>
      </c>
      <c r="T585" s="2" t="str">
        <f t="shared" si="141"/>
        <v/>
      </c>
      <c r="U585" s="3"/>
      <c r="V585" s="3"/>
      <c r="Y585" s="2" t="str">
        <f>IF(T585="","",T585*(1-IF(U585="",Settings!$B$7,U585))*(1-IF(V585="",Settings!$B$6,V585)))</f>
        <v/>
      </c>
      <c r="Z585" s="3"/>
      <c r="AA585" s="3"/>
      <c r="AC585" s="2" t="str">
        <f>IF(Y585="","",Y585*IF(Z585="",Settings!$B$4,Z585) + Y585*IF(AA585="",Settings!$B$5,AA585) + R585*IF(AB585="",Settings!$B$6,AB585))</f>
        <v/>
      </c>
      <c r="AD585" s="2" t="str">
        <f t="shared" si="142"/>
        <v/>
      </c>
      <c r="AE585" s="2" t="str">
        <f t="shared" si="143"/>
        <v/>
      </c>
      <c r="AF585" s="3" t="e">
        <f t="shared" si="144"/>
        <v>#VALUE!</v>
      </c>
      <c r="AG585" t="e">
        <f t="shared" si="145"/>
        <v>#VALUE!</v>
      </c>
      <c r="AI585" s="2"/>
      <c r="AJ585" t="str">
        <f t="shared" si="146"/>
        <v/>
      </c>
      <c r="AK585" t="e">
        <f t="shared" si="147"/>
        <v>#VALUE!</v>
      </c>
      <c r="AL585" s="3"/>
      <c r="AM585" t="str">
        <f t="shared" si="148"/>
        <v/>
      </c>
      <c r="AN585" s="2" t="str">
        <f t="shared" si="149"/>
        <v/>
      </c>
      <c r="AO585" t="e">
        <f>IF(AF585="","",IF(AF585&lt;Settings!$B$8,"ROMI below target",IF(AND(Settings!$B$16&lt;&gt;"",AE585&gt;Settings!$B$16),"CAC above allowable",IF(AND(Settings!$B$10&lt;&gt;"",AG585&lt;Settings!$B$10),"Low MER","OK"))))</f>
        <v>#VALUE!</v>
      </c>
    </row>
    <row r="586" spans="5:41" x14ac:dyDescent="0.3">
      <c r="E586" s="2"/>
      <c r="F586" s="2"/>
      <c r="G586" s="2"/>
      <c r="H586" t="str">
        <f>IF(D586="","",XLOOKUP(D586,FX!$A$7:$A$100,FX!$C$7:$C$100,1))</f>
        <v/>
      </c>
      <c r="I586" s="2" t="str">
        <f t="shared" si="135"/>
        <v/>
      </c>
      <c r="J586" s="2" t="str">
        <f t="shared" si="136"/>
        <v/>
      </c>
      <c r="K586" s="2" t="str">
        <f t="shared" si="137"/>
        <v/>
      </c>
      <c r="N586" s="3">
        <f t="shared" si="138"/>
        <v>0</v>
      </c>
      <c r="O586" s="2">
        <f t="shared" si="139"/>
        <v>0</v>
      </c>
      <c r="Q586" s="2"/>
      <c r="S586" s="2" t="str">
        <f t="shared" si="140"/>
        <v/>
      </c>
      <c r="T586" s="2" t="str">
        <f t="shared" si="141"/>
        <v/>
      </c>
      <c r="U586" s="3"/>
      <c r="V586" s="3"/>
      <c r="Y586" s="2" t="str">
        <f>IF(T586="","",T586*(1-IF(U586="",Settings!$B$7,U586))*(1-IF(V586="",Settings!$B$6,V586)))</f>
        <v/>
      </c>
      <c r="Z586" s="3"/>
      <c r="AA586" s="3"/>
      <c r="AC586" s="2" t="str">
        <f>IF(Y586="","",Y586*IF(Z586="",Settings!$B$4,Z586) + Y586*IF(AA586="",Settings!$B$5,AA586) + R586*IF(AB586="",Settings!$B$6,AB586))</f>
        <v/>
      </c>
      <c r="AD586" s="2" t="str">
        <f t="shared" si="142"/>
        <v/>
      </c>
      <c r="AE586" s="2" t="str">
        <f t="shared" si="143"/>
        <v/>
      </c>
      <c r="AF586" s="3" t="e">
        <f t="shared" si="144"/>
        <v>#VALUE!</v>
      </c>
      <c r="AG586" t="e">
        <f t="shared" si="145"/>
        <v>#VALUE!</v>
      </c>
      <c r="AI586" s="2"/>
      <c r="AJ586" t="str">
        <f t="shared" si="146"/>
        <v/>
      </c>
      <c r="AK586" t="e">
        <f t="shared" si="147"/>
        <v>#VALUE!</v>
      </c>
      <c r="AL586" s="3"/>
      <c r="AM586" t="str">
        <f t="shared" si="148"/>
        <v/>
      </c>
      <c r="AN586" s="2" t="str">
        <f t="shared" si="149"/>
        <v/>
      </c>
      <c r="AO586" t="e">
        <f>IF(AF586="","",IF(AF586&lt;Settings!$B$8,"ROMI below target",IF(AND(Settings!$B$16&lt;&gt;"",AE586&gt;Settings!$B$16),"CAC above allowable",IF(AND(Settings!$B$10&lt;&gt;"",AG586&lt;Settings!$B$10),"Low MER","OK"))))</f>
        <v>#VALUE!</v>
      </c>
    </row>
    <row r="587" spans="5:41" x14ac:dyDescent="0.3">
      <c r="E587" s="2"/>
      <c r="F587" s="2"/>
      <c r="G587" s="2"/>
      <c r="H587" t="str">
        <f>IF(D587="","",XLOOKUP(D587,FX!$A$7:$A$100,FX!$C$7:$C$100,1))</f>
        <v/>
      </c>
      <c r="I587" s="2" t="str">
        <f t="shared" si="135"/>
        <v/>
      </c>
      <c r="J587" s="2" t="str">
        <f t="shared" si="136"/>
        <v/>
      </c>
      <c r="K587" s="2" t="str">
        <f t="shared" si="137"/>
        <v/>
      </c>
      <c r="N587" s="3">
        <f t="shared" si="138"/>
        <v>0</v>
      </c>
      <c r="O587" s="2">
        <f t="shared" si="139"/>
        <v>0</v>
      </c>
      <c r="Q587" s="2"/>
      <c r="S587" s="2" t="str">
        <f t="shared" si="140"/>
        <v/>
      </c>
      <c r="T587" s="2" t="str">
        <f t="shared" si="141"/>
        <v/>
      </c>
      <c r="U587" s="3"/>
      <c r="V587" s="3"/>
      <c r="Y587" s="2" t="str">
        <f>IF(T587="","",T587*(1-IF(U587="",Settings!$B$7,U587))*(1-IF(V587="",Settings!$B$6,V587)))</f>
        <v/>
      </c>
      <c r="Z587" s="3"/>
      <c r="AA587" s="3"/>
      <c r="AC587" s="2" t="str">
        <f>IF(Y587="","",Y587*IF(Z587="",Settings!$B$4,Z587) + Y587*IF(AA587="",Settings!$B$5,AA587) + R587*IF(AB587="",Settings!$B$6,AB587))</f>
        <v/>
      </c>
      <c r="AD587" s="2" t="str">
        <f t="shared" si="142"/>
        <v/>
      </c>
      <c r="AE587" s="2" t="str">
        <f t="shared" si="143"/>
        <v/>
      </c>
      <c r="AF587" s="3" t="e">
        <f t="shared" si="144"/>
        <v>#VALUE!</v>
      </c>
      <c r="AG587" t="e">
        <f t="shared" si="145"/>
        <v>#VALUE!</v>
      </c>
      <c r="AI587" s="2"/>
      <c r="AJ587" t="str">
        <f t="shared" si="146"/>
        <v/>
      </c>
      <c r="AK587" t="e">
        <f t="shared" si="147"/>
        <v>#VALUE!</v>
      </c>
      <c r="AL587" s="3"/>
      <c r="AM587" t="str">
        <f t="shared" si="148"/>
        <v/>
      </c>
      <c r="AN587" s="2" t="str">
        <f t="shared" si="149"/>
        <v/>
      </c>
      <c r="AO587" t="e">
        <f>IF(AF587="","",IF(AF587&lt;Settings!$B$8,"ROMI below target",IF(AND(Settings!$B$16&lt;&gt;"",AE587&gt;Settings!$B$16),"CAC above allowable",IF(AND(Settings!$B$10&lt;&gt;"",AG587&lt;Settings!$B$10),"Low MER","OK"))))</f>
        <v>#VALUE!</v>
      </c>
    </row>
    <row r="588" spans="5:41" x14ac:dyDescent="0.3">
      <c r="E588" s="2"/>
      <c r="F588" s="2"/>
      <c r="G588" s="2"/>
      <c r="H588" t="str">
        <f>IF(D588="","",XLOOKUP(D588,FX!$A$7:$A$100,FX!$C$7:$C$100,1))</f>
        <v/>
      </c>
      <c r="I588" s="2" t="str">
        <f t="shared" si="135"/>
        <v/>
      </c>
      <c r="J588" s="2" t="str">
        <f t="shared" si="136"/>
        <v/>
      </c>
      <c r="K588" s="2" t="str">
        <f t="shared" si="137"/>
        <v/>
      </c>
      <c r="N588" s="3">
        <f t="shared" si="138"/>
        <v>0</v>
      </c>
      <c r="O588" s="2">
        <f t="shared" si="139"/>
        <v>0</v>
      </c>
      <c r="Q588" s="2"/>
      <c r="S588" s="2" t="str">
        <f t="shared" si="140"/>
        <v/>
      </c>
      <c r="T588" s="2" t="str">
        <f t="shared" si="141"/>
        <v/>
      </c>
      <c r="U588" s="3"/>
      <c r="V588" s="3"/>
      <c r="Y588" s="2" t="str">
        <f>IF(T588="","",T588*(1-IF(U588="",Settings!$B$7,U588))*(1-IF(V588="",Settings!$B$6,V588)))</f>
        <v/>
      </c>
      <c r="Z588" s="3"/>
      <c r="AA588" s="3"/>
      <c r="AC588" s="2" t="str">
        <f>IF(Y588="","",Y588*IF(Z588="",Settings!$B$4,Z588) + Y588*IF(AA588="",Settings!$B$5,AA588) + R588*IF(AB588="",Settings!$B$6,AB588))</f>
        <v/>
      </c>
      <c r="AD588" s="2" t="str">
        <f t="shared" si="142"/>
        <v/>
      </c>
      <c r="AE588" s="2" t="str">
        <f t="shared" si="143"/>
        <v/>
      </c>
      <c r="AF588" s="3" t="e">
        <f t="shared" si="144"/>
        <v>#VALUE!</v>
      </c>
      <c r="AG588" t="e">
        <f t="shared" si="145"/>
        <v>#VALUE!</v>
      </c>
      <c r="AI588" s="2"/>
      <c r="AJ588" t="str">
        <f t="shared" si="146"/>
        <v/>
      </c>
      <c r="AK588" t="e">
        <f t="shared" si="147"/>
        <v>#VALUE!</v>
      </c>
      <c r="AL588" s="3"/>
      <c r="AM588" t="str">
        <f t="shared" si="148"/>
        <v/>
      </c>
      <c r="AN588" s="2" t="str">
        <f t="shared" si="149"/>
        <v/>
      </c>
      <c r="AO588" t="e">
        <f>IF(AF588="","",IF(AF588&lt;Settings!$B$8,"ROMI below target",IF(AND(Settings!$B$16&lt;&gt;"",AE588&gt;Settings!$B$16),"CAC above allowable",IF(AND(Settings!$B$10&lt;&gt;"",AG588&lt;Settings!$B$10),"Low MER","OK"))))</f>
        <v>#VALUE!</v>
      </c>
    </row>
    <row r="589" spans="5:41" x14ac:dyDescent="0.3">
      <c r="E589" s="2"/>
      <c r="F589" s="2"/>
      <c r="G589" s="2"/>
      <c r="H589" t="str">
        <f>IF(D589="","",XLOOKUP(D589,FX!$A$7:$A$100,FX!$C$7:$C$100,1))</f>
        <v/>
      </c>
      <c r="I589" s="2" t="str">
        <f t="shared" si="135"/>
        <v/>
      </c>
      <c r="J589" s="2" t="str">
        <f t="shared" si="136"/>
        <v/>
      </c>
      <c r="K589" s="2" t="str">
        <f t="shared" si="137"/>
        <v/>
      </c>
      <c r="N589" s="3">
        <f t="shared" si="138"/>
        <v>0</v>
      </c>
      <c r="O589" s="2">
        <f t="shared" si="139"/>
        <v>0</v>
      </c>
      <c r="Q589" s="2"/>
      <c r="S589" s="2" t="str">
        <f t="shared" si="140"/>
        <v/>
      </c>
      <c r="T589" s="2" t="str">
        <f t="shared" si="141"/>
        <v/>
      </c>
      <c r="U589" s="3"/>
      <c r="V589" s="3"/>
      <c r="Y589" s="2" t="str">
        <f>IF(T589="","",T589*(1-IF(U589="",Settings!$B$7,U589))*(1-IF(V589="",Settings!$B$6,V589)))</f>
        <v/>
      </c>
      <c r="Z589" s="3"/>
      <c r="AA589" s="3"/>
      <c r="AC589" s="2" t="str">
        <f>IF(Y589="","",Y589*IF(Z589="",Settings!$B$4,Z589) + Y589*IF(AA589="",Settings!$B$5,AA589) + R589*IF(AB589="",Settings!$B$6,AB589))</f>
        <v/>
      </c>
      <c r="AD589" s="2" t="str">
        <f t="shared" si="142"/>
        <v/>
      </c>
      <c r="AE589" s="2" t="str">
        <f t="shared" si="143"/>
        <v/>
      </c>
      <c r="AF589" s="3" t="e">
        <f t="shared" si="144"/>
        <v>#VALUE!</v>
      </c>
      <c r="AG589" t="e">
        <f t="shared" si="145"/>
        <v>#VALUE!</v>
      </c>
      <c r="AI589" s="2"/>
      <c r="AJ589" t="str">
        <f t="shared" si="146"/>
        <v/>
      </c>
      <c r="AK589" t="e">
        <f t="shared" si="147"/>
        <v>#VALUE!</v>
      </c>
      <c r="AL589" s="3"/>
      <c r="AM589" t="str">
        <f t="shared" si="148"/>
        <v/>
      </c>
      <c r="AN589" s="2" t="str">
        <f t="shared" si="149"/>
        <v/>
      </c>
      <c r="AO589" t="e">
        <f>IF(AF589="","",IF(AF589&lt;Settings!$B$8,"ROMI below target",IF(AND(Settings!$B$16&lt;&gt;"",AE589&gt;Settings!$B$16),"CAC above allowable",IF(AND(Settings!$B$10&lt;&gt;"",AG589&lt;Settings!$B$10),"Low MER","OK"))))</f>
        <v>#VALUE!</v>
      </c>
    </row>
    <row r="590" spans="5:41" x14ac:dyDescent="0.3">
      <c r="E590" s="2"/>
      <c r="F590" s="2"/>
      <c r="G590" s="2"/>
      <c r="H590" t="str">
        <f>IF(D590="","",XLOOKUP(D590,FX!$A$7:$A$100,FX!$C$7:$C$100,1))</f>
        <v/>
      </c>
      <c r="I590" s="2" t="str">
        <f t="shared" si="135"/>
        <v/>
      </c>
      <c r="J590" s="2" t="str">
        <f t="shared" si="136"/>
        <v/>
      </c>
      <c r="K590" s="2" t="str">
        <f t="shared" si="137"/>
        <v/>
      </c>
      <c r="N590" s="3">
        <f t="shared" si="138"/>
        <v>0</v>
      </c>
      <c r="O590" s="2">
        <f t="shared" si="139"/>
        <v>0</v>
      </c>
      <c r="Q590" s="2"/>
      <c r="S590" s="2" t="str">
        <f t="shared" si="140"/>
        <v/>
      </c>
      <c r="T590" s="2" t="str">
        <f t="shared" si="141"/>
        <v/>
      </c>
      <c r="U590" s="3"/>
      <c r="V590" s="3"/>
      <c r="Y590" s="2" t="str">
        <f>IF(T590="","",T590*(1-IF(U590="",Settings!$B$7,U590))*(1-IF(V590="",Settings!$B$6,V590)))</f>
        <v/>
      </c>
      <c r="Z590" s="3"/>
      <c r="AA590" s="3"/>
      <c r="AC590" s="2" t="str">
        <f>IF(Y590="","",Y590*IF(Z590="",Settings!$B$4,Z590) + Y590*IF(AA590="",Settings!$B$5,AA590) + R590*IF(AB590="",Settings!$B$6,AB590))</f>
        <v/>
      </c>
      <c r="AD590" s="2" t="str">
        <f t="shared" si="142"/>
        <v/>
      </c>
      <c r="AE590" s="2" t="str">
        <f t="shared" si="143"/>
        <v/>
      </c>
      <c r="AF590" s="3" t="e">
        <f t="shared" si="144"/>
        <v>#VALUE!</v>
      </c>
      <c r="AG590" t="e">
        <f t="shared" si="145"/>
        <v>#VALUE!</v>
      </c>
      <c r="AI590" s="2"/>
      <c r="AJ590" t="str">
        <f t="shared" si="146"/>
        <v/>
      </c>
      <c r="AK590" t="e">
        <f t="shared" si="147"/>
        <v>#VALUE!</v>
      </c>
      <c r="AL590" s="3"/>
      <c r="AM590" t="str">
        <f t="shared" si="148"/>
        <v/>
      </c>
      <c r="AN590" s="2" t="str">
        <f t="shared" si="149"/>
        <v/>
      </c>
      <c r="AO590" t="e">
        <f>IF(AF590="","",IF(AF590&lt;Settings!$B$8,"ROMI below target",IF(AND(Settings!$B$16&lt;&gt;"",AE590&gt;Settings!$B$16),"CAC above allowable",IF(AND(Settings!$B$10&lt;&gt;"",AG590&lt;Settings!$B$10),"Low MER","OK"))))</f>
        <v>#VALUE!</v>
      </c>
    </row>
    <row r="591" spans="5:41" x14ac:dyDescent="0.3">
      <c r="E591" s="2"/>
      <c r="F591" s="2"/>
      <c r="G591" s="2"/>
      <c r="H591" t="str">
        <f>IF(D591="","",XLOOKUP(D591,FX!$A$7:$A$100,FX!$C$7:$C$100,1))</f>
        <v/>
      </c>
      <c r="I591" s="2" t="str">
        <f t="shared" si="135"/>
        <v/>
      </c>
      <c r="J591" s="2" t="str">
        <f t="shared" si="136"/>
        <v/>
      </c>
      <c r="K591" s="2" t="str">
        <f t="shared" si="137"/>
        <v/>
      </c>
      <c r="N591" s="3">
        <f t="shared" si="138"/>
        <v>0</v>
      </c>
      <c r="O591" s="2">
        <f t="shared" si="139"/>
        <v>0</v>
      </c>
      <c r="Q591" s="2"/>
      <c r="S591" s="2" t="str">
        <f t="shared" si="140"/>
        <v/>
      </c>
      <c r="T591" s="2" t="str">
        <f t="shared" si="141"/>
        <v/>
      </c>
      <c r="U591" s="3"/>
      <c r="V591" s="3"/>
      <c r="Y591" s="2" t="str">
        <f>IF(T591="","",T591*(1-IF(U591="",Settings!$B$7,U591))*(1-IF(V591="",Settings!$B$6,V591)))</f>
        <v/>
      </c>
      <c r="Z591" s="3"/>
      <c r="AA591" s="3"/>
      <c r="AC591" s="2" t="str">
        <f>IF(Y591="","",Y591*IF(Z591="",Settings!$B$4,Z591) + Y591*IF(AA591="",Settings!$B$5,AA591) + R591*IF(AB591="",Settings!$B$6,AB591))</f>
        <v/>
      </c>
      <c r="AD591" s="2" t="str">
        <f t="shared" si="142"/>
        <v/>
      </c>
      <c r="AE591" s="2" t="str">
        <f t="shared" si="143"/>
        <v/>
      </c>
      <c r="AF591" s="3" t="e">
        <f t="shared" si="144"/>
        <v>#VALUE!</v>
      </c>
      <c r="AG591" t="e">
        <f t="shared" si="145"/>
        <v>#VALUE!</v>
      </c>
      <c r="AI591" s="2"/>
      <c r="AJ591" t="str">
        <f t="shared" si="146"/>
        <v/>
      </c>
      <c r="AK591" t="e">
        <f t="shared" si="147"/>
        <v>#VALUE!</v>
      </c>
      <c r="AL591" s="3"/>
      <c r="AM591" t="str">
        <f t="shared" si="148"/>
        <v/>
      </c>
      <c r="AN591" s="2" t="str">
        <f t="shared" si="149"/>
        <v/>
      </c>
      <c r="AO591" t="e">
        <f>IF(AF591="","",IF(AF591&lt;Settings!$B$8,"ROMI below target",IF(AND(Settings!$B$16&lt;&gt;"",AE591&gt;Settings!$B$16),"CAC above allowable",IF(AND(Settings!$B$10&lt;&gt;"",AG591&lt;Settings!$B$10),"Low MER","OK"))))</f>
        <v>#VALUE!</v>
      </c>
    </row>
    <row r="592" spans="5:41" x14ac:dyDescent="0.3">
      <c r="E592" s="2"/>
      <c r="F592" s="2"/>
      <c r="G592" s="2"/>
      <c r="H592" t="str">
        <f>IF(D592="","",XLOOKUP(D592,FX!$A$7:$A$100,FX!$C$7:$C$100,1))</f>
        <v/>
      </c>
      <c r="I592" s="2" t="str">
        <f t="shared" si="135"/>
        <v/>
      </c>
      <c r="J592" s="2" t="str">
        <f t="shared" si="136"/>
        <v/>
      </c>
      <c r="K592" s="2" t="str">
        <f t="shared" si="137"/>
        <v/>
      </c>
      <c r="N592" s="3">
        <f t="shared" si="138"/>
        <v>0</v>
      </c>
      <c r="O592" s="2">
        <f t="shared" si="139"/>
        <v>0</v>
      </c>
      <c r="Q592" s="2"/>
      <c r="S592" s="2" t="str">
        <f t="shared" si="140"/>
        <v/>
      </c>
      <c r="T592" s="2" t="str">
        <f t="shared" si="141"/>
        <v/>
      </c>
      <c r="U592" s="3"/>
      <c r="V592" s="3"/>
      <c r="Y592" s="2" t="str">
        <f>IF(T592="","",T592*(1-IF(U592="",Settings!$B$7,U592))*(1-IF(V592="",Settings!$B$6,V592)))</f>
        <v/>
      </c>
      <c r="Z592" s="3"/>
      <c r="AA592" s="3"/>
      <c r="AC592" s="2" t="str">
        <f>IF(Y592="","",Y592*IF(Z592="",Settings!$B$4,Z592) + Y592*IF(AA592="",Settings!$B$5,AA592) + R592*IF(AB592="",Settings!$B$6,AB592))</f>
        <v/>
      </c>
      <c r="AD592" s="2" t="str">
        <f t="shared" si="142"/>
        <v/>
      </c>
      <c r="AE592" s="2" t="str">
        <f t="shared" si="143"/>
        <v/>
      </c>
      <c r="AF592" s="3" t="e">
        <f t="shared" si="144"/>
        <v>#VALUE!</v>
      </c>
      <c r="AG592" t="e">
        <f t="shared" si="145"/>
        <v>#VALUE!</v>
      </c>
      <c r="AI592" s="2"/>
      <c r="AJ592" t="str">
        <f t="shared" si="146"/>
        <v/>
      </c>
      <c r="AK592" t="e">
        <f t="shared" si="147"/>
        <v>#VALUE!</v>
      </c>
      <c r="AL592" s="3"/>
      <c r="AM592" t="str">
        <f t="shared" si="148"/>
        <v/>
      </c>
      <c r="AN592" s="2" t="str">
        <f t="shared" si="149"/>
        <v/>
      </c>
      <c r="AO592" t="e">
        <f>IF(AF592="","",IF(AF592&lt;Settings!$B$8,"ROMI below target",IF(AND(Settings!$B$16&lt;&gt;"",AE592&gt;Settings!$B$16),"CAC above allowable",IF(AND(Settings!$B$10&lt;&gt;"",AG592&lt;Settings!$B$10),"Low MER","OK"))))</f>
        <v>#VALUE!</v>
      </c>
    </row>
    <row r="593" spans="5:41" x14ac:dyDescent="0.3">
      <c r="E593" s="2"/>
      <c r="F593" s="2"/>
      <c r="G593" s="2"/>
      <c r="H593" t="str">
        <f>IF(D593="","",XLOOKUP(D593,FX!$A$7:$A$100,FX!$C$7:$C$100,1))</f>
        <v/>
      </c>
      <c r="I593" s="2" t="str">
        <f t="shared" si="135"/>
        <v/>
      </c>
      <c r="J593" s="2" t="str">
        <f t="shared" si="136"/>
        <v/>
      </c>
      <c r="K593" s="2" t="str">
        <f t="shared" si="137"/>
        <v/>
      </c>
      <c r="N593" s="3">
        <f t="shared" si="138"/>
        <v>0</v>
      </c>
      <c r="O593" s="2">
        <f t="shared" si="139"/>
        <v>0</v>
      </c>
      <c r="Q593" s="2"/>
      <c r="S593" s="2" t="str">
        <f t="shared" si="140"/>
        <v/>
      </c>
      <c r="T593" s="2" t="str">
        <f t="shared" si="141"/>
        <v/>
      </c>
      <c r="U593" s="3"/>
      <c r="V593" s="3"/>
      <c r="Y593" s="2" t="str">
        <f>IF(T593="","",T593*(1-IF(U593="",Settings!$B$7,U593))*(1-IF(V593="",Settings!$B$6,V593)))</f>
        <v/>
      </c>
      <c r="Z593" s="3"/>
      <c r="AA593" s="3"/>
      <c r="AC593" s="2" t="str">
        <f>IF(Y593="","",Y593*IF(Z593="",Settings!$B$4,Z593) + Y593*IF(AA593="",Settings!$B$5,AA593) + R593*IF(AB593="",Settings!$B$6,AB593))</f>
        <v/>
      </c>
      <c r="AD593" s="2" t="str">
        <f t="shared" si="142"/>
        <v/>
      </c>
      <c r="AE593" s="2" t="str">
        <f t="shared" si="143"/>
        <v/>
      </c>
      <c r="AF593" s="3" t="e">
        <f t="shared" si="144"/>
        <v>#VALUE!</v>
      </c>
      <c r="AG593" t="e">
        <f t="shared" si="145"/>
        <v>#VALUE!</v>
      </c>
      <c r="AI593" s="2"/>
      <c r="AJ593" t="str">
        <f t="shared" si="146"/>
        <v/>
      </c>
      <c r="AK593" t="e">
        <f t="shared" si="147"/>
        <v>#VALUE!</v>
      </c>
      <c r="AL593" s="3"/>
      <c r="AM593" t="str">
        <f t="shared" si="148"/>
        <v/>
      </c>
      <c r="AN593" s="2" t="str">
        <f t="shared" si="149"/>
        <v/>
      </c>
      <c r="AO593" t="e">
        <f>IF(AF593="","",IF(AF593&lt;Settings!$B$8,"ROMI below target",IF(AND(Settings!$B$16&lt;&gt;"",AE593&gt;Settings!$B$16),"CAC above allowable",IF(AND(Settings!$B$10&lt;&gt;"",AG593&lt;Settings!$B$10),"Low MER","OK"))))</f>
        <v>#VALUE!</v>
      </c>
    </row>
    <row r="594" spans="5:41" x14ac:dyDescent="0.3">
      <c r="E594" s="2"/>
      <c r="F594" s="2"/>
      <c r="G594" s="2"/>
      <c r="H594" t="str">
        <f>IF(D594="","",XLOOKUP(D594,FX!$A$7:$A$100,FX!$C$7:$C$100,1))</f>
        <v/>
      </c>
      <c r="I594" s="2" t="str">
        <f t="shared" si="135"/>
        <v/>
      </c>
      <c r="J594" s="2" t="str">
        <f t="shared" si="136"/>
        <v/>
      </c>
      <c r="K594" s="2" t="str">
        <f t="shared" si="137"/>
        <v/>
      </c>
      <c r="N594" s="3">
        <f t="shared" si="138"/>
        <v>0</v>
      </c>
      <c r="O594" s="2">
        <f t="shared" si="139"/>
        <v>0</v>
      </c>
      <c r="Q594" s="2"/>
      <c r="S594" s="2" t="str">
        <f t="shared" si="140"/>
        <v/>
      </c>
      <c r="T594" s="2" t="str">
        <f t="shared" si="141"/>
        <v/>
      </c>
      <c r="U594" s="3"/>
      <c r="V594" s="3"/>
      <c r="Y594" s="2" t="str">
        <f>IF(T594="","",T594*(1-IF(U594="",Settings!$B$7,U594))*(1-IF(V594="",Settings!$B$6,V594)))</f>
        <v/>
      </c>
      <c r="Z594" s="3"/>
      <c r="AA594" s="3"/>
      <c r="AC594" s="2" t="str">
        <f>IF(Y594="","",Y594*IF(Z594="",Settings!$B$4,Z594) + Y594*IF(AA594="",Settings!$B$5,AA594) + R594*IF(AB594="",Settings!$B$6,AB594))</f>
        <v/>
      </c>
      <c r="AD594" s="2" t="str">
        <f t="shared" si="142"/>
        <v/>
      </c>
      <c r="AE594" s="2" t="str">
        <f t="shared" si="143"/>
        <v/>
      </c>
      <c r="AF594" s="3" t="e">
        <f t="shared" si="144"/>
        <v>#VALUE!</v>
      </c>
      <c r="AG594" t="e">
        <f t="shared" si="145"/>
        <v>#VALUE!</v>
      </c>
      <c r="AI594" s="2"/>
      <c r="AJ594" t="str">
        <f t="shared" si="146"/>
        <v/>
      </c>
      <c r="AK594" t="e">
        <f t="shared" si="147"/>
        <v>#VALUE!</v>
      </c>
      <c r="AL594" s="3"/>
      <c r="AM594" t="str">
        <f t="shared" si="148"/>
        <v/>
      </c>
      <c r="AN594" s="2" t="str">
        <f t="shared" si="149"/>
        <v/>
      </c>
      <c r="AO594" t="e">
        <f>IF(AF594="","",IF(AF594&lt;Settings!$B$8,"ROMI below target",IF(AND(Settings!$B$16&lt;&gt;"",AE594&gt;Settings!$B$16),"CAC above allowable",IF(AND(Settings!$B$10&lt;&gt;"",AG594&lt;Settings!$B$10),"Low MER","OK"))))</f>
        <v>#VALUE!</v>
      </c>
    </row>
    <row r="595" spans="5:41" x14ac:dyDescent="0.3">
      <c r="E595" s="2"/>
      <c r="F595" s="2"/>
      <c r="G595" s="2"/>
      <c r="H595" t="str">
        <f>IF(D595="","",XLOOKUP(D595,FX!$A$7:$A$100,FX!$C$7:$C$100,1))</f>
        <v/>
      </c>
      <c r="I595" s="2" t="str">
        <f t="shared" si="135"/>
        <v/>
      </c>
      <c r="J595" s="2" t="str">
        <f t="shared" si="136"/>
        <v/>
      </c>
      <c r="K595" s="2" t="str">
        <f t="shared" si="137"/>
        <v/>
      </c>
      <c r="N595" s="3">
        <f t="shared" si="138"/>
        <v>0</v>
      </c>
      <c r="O595" s="2">
        <f t="shared" si="139"/>
        <v>0</v>
      </c>
      <c r="Q595" s="2"/>
      <c r="S595" s="2" t="str">
        <f t="shared" si="140"/>
        <v/>
      </c>
      <c r="T595" s="2" t="str">
        <f t="shared" si="141"/>
        <v/>
      </c>
      <c r="U595" s="3"/>
      <c r="V595" s="3"/>
      <c r="Y595" s="2" t="str">
        <f>IF(T595="","",T595*(1-IF(U595="",Settings!$B$7,U595))*(1-IF(V595="",Settings!$B$6,V595)))</f>
        <v/>
      </c>
      <c r="Z595" s="3"/>
      <c r="AA595" s="3"/>
      <c r="AC595" s="2" t="str">
        <f>IF(Y595="","",Y595*IF(Z595="",Settings!$B$4,Z595) + Y595*IF(AA595="",Settings!$B$5,AA595) + R595*IF(AB595="",Settings!$B$6,AB595))</f>
        <v/>
      </c>
      <c r="AD595" s="2" t="str">
        <f t="shared" si="142"/>
        <v/>
      </c>
      <c r="AE595" s="2" t="str">
        <f t="shared" si="143"/>
        <v/>
      </c>
      <c r="AF595" s="3" t="e">
        <f t="shared" si="144"/>
        <v>#VALUE!</v>
      </c>
      <c r="AG595" t="e">
        <f t="shared" si="145"/>
        <v>#VALUE!</v>
      </c>
      <c r="AI595" s="2"/>
      <c r="AJ595" t="str">
        <f t="shared" si="146"/>
        <v/>
      </c>
      <c r="AK595" t="e">
        <f t="shared" si="147"/>
        <v>#VALUE!</v>
      </c>
      <c r="AL595" s="3"/>
      <c r="AM595" t="str">
        <f t="shared" si="148"/>
        <v/>
      </c>
      <c r="AN595" s="2" t="str">
        <f t="shared" si="149"/>
        <v/>
      </c>
      <c r="AO595" t="e">
        <f>IF(AF595="","",IF(AF595&lt;Settings!$B$8,"ROMI below target",IF(AND(Settings!$B$16&lt;&gt;"",AE595&gt;Settings!$B$16),"CAC above allowable",IF(AND(Settings!$B$10&lt;&gt;"",AG595&lt;Settings!$B$10),"Low MER","OK"))))</f>
        <v>#VALUE!</v>
      </c>
    </row>
    <row r="596" spans="5:41" x14ac:dyDescent="0.3">
      <c r="E596" s="2"/>
      <c r="F596" s="2"/>
      <c r="G596" s="2"/>
      <c r="H596" t="str">
        <f>IF(D596="","",XLOOKUP(D596,FX!$A$7:$A$100,FX!$C$7:$C$100,1))</f>
        <v/>
      </c>
      <c r="I596" s="2" t="str">
        <f t="shared" si="135"/>
        <v/>
      </c>
      <c r="J596" s="2" t="str">
        <f t="shared" si="136"/>
        <v/>
      </c>
      <c r="K596" s="2" t="str">
        <f t="shared" si="137"/>
        <v/>
      </c>
      <c r="N596" s="3">
        <f t="shared" si="138"/>
        <v>0</v>
      </c>
      <c r="O596" s="2">
        <f t="shared" si="139"/>
        <v>0</v>
      </c>
      <c r="Q596" s="2"/>
      <c r="S596" s="2" t="str">
        <f t="shared" si="140"/>
        <v/>
      </c>
      <c r="T596" s="2" t="str">
        <f t="shared" si="141"/>
        <v/>
      </c>
      <c r="U596" s="3"/>
      <c r="V596" s="3"/>
      <c r="Y596" s="2" t="str">
        <f>IF(T596="","",T596*(1-IF(U596="",Settings!$B$7,U596))*(1-IF(V596="",Settings!$B$6,V596)))</f>
        <v/>
      </c>
      <c r="Z596" s="3"/>
      <c r="AA596" s="3"/>
      <c r="AC596" s="2" t="str">
        <f>IF(Y596="","",Y596*IF(Z596="",Settings!$B$4,Z596) + Y596*IF(AA596="",Settings!$B$5,AA596) + R596*IF(AB596="",Settings!$B$6,AB596))</f>
        <v/>
      </c>
      <c r="AD596" s="2" t="str">
        <f t="shared" si="142"/>
        <v/>
      </c>
      <c r="AE596" s="2" t="str">
        <f t="shared" si="143"/>
        <v/>
      </c>
      <c r="AF596" s="3" t="e">
        <f t="shared" si="144"/>
        <v>#VALUE!</v>
      </c>
      <c r="AG596" t="e">
        <f t="shared" si="145"/>
        <v>#VALUE!</v>
      </c>
      <c r="AI596" s="2"/>
      <c r="AJ596" t="str">
        <f t="shared" si="146"/>
        <v/>
      </c>
      <c r="AK596" t="e">
        <f t="shared" si="147"/>
        <v>#VALUE!</v>
      </c>
      <c r="AL596" s="3"/>
      <c r="AM596" t="str">
        <f t="shared" si="148"/>
        <v/>
      </c>
      <c r="AN596" s="2" t="str">
        <f t="shared" si="149"/>
        <v/>
      </c>
      <c r="AO596" t="e">
        <f>IF(AF596="","",IF(AF596&lt;Settings!$B$8,"ROMI below target",IF(AND(Settings!$B$16&lt;&gt;"",AE596&gt;Settings!$B$16),"CAC above allowable",IF(AND(Settings!$B$10&lt;&gt;"",AG596&lt;Settings!$B$10),"Low MER","OK"))))</f>
        <v>#VALUE!</v>
      </c>
    </row>
    <row r="597" spans="5:41" x14ac:dyDescent="0.3">
      <c r="E597" s="2"/>
      <c r="F597" s="2"/>
      <c r="G597" s="2"/>
      <c r="H597" t="str">
        <f>IF(D597="","",XLOOKUP(D597,FX!$A$7:$A$100,FX!$C$7:$C$100,1))</f>
        <v/>
      </c>
      <c r="I597" s="2" t="str">
        <f t="shared" si="135"/>
        <v/>
      </c>
      <c r="J597" s="2" t="str">
        <f t="shared" si="136"/>
        <v/>
      </c>
      <c r="K597" s="2" t="str">
        <f t="shared" si="137"/>
        <v/>
      </c>
      <c r="N597" s="3">
        <f t="shared" si="138"/>
        <v>0</v>
      </c>
      <c r="O597" s="2">
        <f t="shared" si="139"/>
        <v>0</v>
      </c>
      <c r="Q597" s="2"/>
      <c r="S597" s="2" t="str">
        <f t="shared" si="140"/>
        <v/>
      </c>
      <c r="T597" s="2" t="str">
        <f t="shared" si="141"/>
        <v/>
      </c>
      <c r="U597" s="3"/>
      <c r="V597" s="3"/>
      <c r="Y597" s="2" t="str">
        <f>IF(T597="","",T597*(1-IF(U597="",Settings!$B$7,U597))*(1-IF(V597="",Settings!$B$6,V597)))</f>
        <v/>
      </c>
      <c r="Z597" s="3"/>
      <c r="AA597" s="3"/>
      <c r="AC597" s="2" t="str">
        <f>IF(Y597="","",Y597*IF(Z597="",Settings!$B$4,Z597) + Y597*IF(AA597="",Settings!$B$5,AA597) + R597*IF(AB597="",Settings!$B$6,AB597))</f>
        <v/>
      </c>
      <c r="AD597" s="2" t="str">
        <f t="shared" si="142"/>
        <v/>
      </c>
      <c r="AE597" s="2" t="str">
        <f t="shared" si="143"/>
        <v/>
      </c>
      <c r="AF597" s="3" t="e">
        <f t="shared" si="144"/>
        <v>#VALUE!</v>
      </c>
      <c r="AG597" t="e">
        <f t="shared" si="145"/>
        <v>#VALUE!</v>
      </c>
      <c r="AI597" s="2"/>
      <c r="AJ597" t="str">
        <f t="shared" si="146"/>
        <v/>
      </c>
      <c r="AK597" t="e">
        <f t="shared" si="147"/>
        <v>#VALUE!</v>
      </c>
      <c r="AL597" s="3"/>
      <c r="AM597" t="str">
        <f t="shared" si="148"/>
        <v/>
      </c>
      <c r="AN597" s="2" t="str">
        <f t="shared" si="149"/>
        <v/>
      </c>
      <c r="AO597" t="e">
        <f>IF(AF597="","",IF(AF597&lt;Settings!$B$8,"ROMI below target",IF(AND(Settings!$B$16&lt;&gt;"",AE597&gt;Settings!$B$16),"CAC above allowable",IF(AND(Settings!$B$10&lt;&gt;"",AG597&lt;Settings!$B$10),"Low MER","OK"))))</f>
        <v>#VALUE!</v>
      </c>
    </row>
    <row r="598" spans="5:41" x14ac:dyDescent="0.3">
      <c r="E598" s="2"/>
      <c r="F598" s="2"/>
      <c r="G598" s="2"/>
      <c r="H598" t="str">
        <f>IF(D598="","",XLOOKUP(D598,FX!$A$7:$A$100,FX!$C$7:$C$100,1))</f>
        <v/>
      </c>
      <c r="I598" s="2" t="str">
        <f t="shared" si="135"/>
        <v/>
      </c>
      <c r="J598" s="2" t="str">
        <f t="shared" si="136"/>
        <v/>
      </c>
      <c r="K598" s="2" t="str">
        <f t="shared" si="137"/>
        <v/>
      </c>
      <c r="N598" s="3">
        <f t="shared" si="138"/>
        <v>0</v>
      </c>
      <c r="O598" s="2">
        <f t="shared" si="139"/>
        <v>0</v>
      </c>
      <c r="Q598" s="2"/>
      <c r="S598" s="2" t="str">
        <f t="shared" si="140"/>
        <v/>
      </c>
      <c r="T598" s="2" t="str">
        <f t="shared" si="141"/>
        <v/>
      </c>
      <c r="U598" s="3"/>
      <c r="V598" s="3"/>
      <c r="Y598" s="2" t="str">
        <f>IF(T598="","",T598*(1-IF(U598="",Settings!$B$7,U598))*(1-IF(V598="",Settings!$B$6,V598)))</f>
        <v/>
      </c>
      <c r="Z598" s="3"/>
      <c r="AA598" s="3"/>
      <c r="AC598" s="2" t="str">
        <f>IF(Y598="","",Y598*IF(Z598="",Settings!$B$4,Z598) + Y598*IF(AA598="",Settings!$B$5,AA598) + R598*IF(AB598="",Settings!$B$6,AB598))</f>
        <v/>
      </c>
      <c r="AD598" s="2" t="str">
        <f t="shared" si="142"/>
        <v/>
      </c>
      <c r="AE598" s="2" t="str">
        <f t="shared" si="143"/>
        <v/>
      </c>
      <c r="AF598" s="3" t="e">
        <f t="shared" si="144"/>
        <v>#VALUE!</v>
      </c>
      <c r="AG598" t="e">
        <f t="shared" si="145"/>
        <v>#VALUE!</v>
      </c>
      <c r="AI598" s="2"/>
      <c r="AJ598" t="str">
        <f t="shared" si="146"/>
        <v/>
      </c>
      <c r="AK598" t="e">
        <f t="shared" si="147"/>
        <v>#VALUE!</v>
      </c>
      <c r="AL598" s="3"/>
      <c r="AM598" t="str">
        <f t="shared" si="148"/>
        <v/>
      </c>
      <c r="AN598" s="2" t="str">
        <f t="shared" si="149"/>
        <v/>
      </c>
      <c r="AO598" t="e">
        <f>IF(AF598="","",IF(AF598&lt;Settings!$B$8,"ROMI below target",IF(AND(Settings!$B$16&lt;&gt;"",AE598&gt;Settings!$B$16),"CAC above allowable",IF(AND(Settings!$B$10&lt;&gt;"",AG598&lt;Settings!$B$10),"Low MER","OK"))))</f>
        <v>#VALUE!</v>
      </c>
    </row>
    <row r="599" spans="5:41" x14ac:dyDescent="0.3">
      <c r="E599" s="2"/>
      <c r="F599" s="2"/>
      <c r="G599" s="2"/>
      <c r="H599" t="str">
        <f>IF(D599="","",XLOOKUP(D599,FX!$A$7:$A$100,FX!$C$7:$C$100,1))</f>
        <v/>
      </c>
      <c r="I599" s="2" t="str">
        <f t="shared" si="135"/>
        <v/>
      </c>
      <c r="J599" s="2" t="str">
        <f t="shared" si="136"/>
        <v/>
      </c>
      <c r="K599" s="2" t="str">
        <f t="shared" si="137"/>
        <v/>
      </c>
      <c r="N599" s="3">
        <f t="shared" si="138"/>
        <v>0</v>
      </c>
      <c r="O599" s="2">
        <f t="shared" si="139"/>
        <v>0</v>
      </c>
      <c r="Q599" s="2"/>
      <c r="S599" s="2" t="str">
        <f t="shared" si="140"/>
        <v/>
      </c>
      <c r="T599" s="2" t="str">
        <f t="shared" si="141"/>
        <v/>
      </c>
      <c r="U599" s="3"/>
      <c r="V599" s="3"/>
      <c r="Y599" s="2" t="str">
        <f>IF(T599="","",T599*(1-IF(U599="",Settings!$B$7,U599))*(1-IF(V599="",Settings!$B$6,V599)))</f>
        <v/>
      </c>
      <c r="Z599" s="3"/>
      <c r="AA599" s="3"/>
      <c r="AC599" s="2" t="str">
        <f>IF(Y599="","",Y599*IF(Z599="",Settings!$B$4,Z599) + Y599*IF(AA599="",Settings!$B$5,AA599) + R599*IF(AB599="",Settings!$B$6,AB599))</f>
        <v/>
      </c>
      <c r="AD599" s="2" t="str">
        <f t="shared" si="142"/>
        <v/>
      </c>
      <c r="AE599" s="2" t="str">
        <f t="shared" si="143"/>
        <v/>
      </c>
      <c r="AF599" s="3" t="e">
        <f t="shared" si="144"/>
        <v>#VALUE!</v>
      </c>
      <c r="AG599" t="e">
        <f t="shared" si="145"/>
        <v>#VALUE!</v>
      </c>
      <c r="AI599" s="2"/>
      <c r="AJ599" t="str">
        <f t="shared" si="146"/>
        <v/>
      </c>
      <c r="AK599" t="e">
        <f t="shared" si="147"/>
        <v>#VALUE!</v>
      </c>
      <c r="AL599" s="3"/>
      <c r="AM599" t="str">
        <f t="shared" si="148"/>
        <v/>
      </c>
      <c r="AN599" s="2" t="str">
        <f t="shared" si="149"/>
        <v/>
      </c>
      <c r="AO599" t="e">
        <f>IF(AF599="","",IF(AF599&lt;Settings!$B$8,"ROMI below target",IF(AND(Settings!$B$16&lt;&gt;"",AE599&gt;Settings!$B$16),"CAC above allowable",IF(AND(Settings!$B$10&lt;&gt;"",AG599&lt;Settings!$B$10),"Low MER","OK"))))</f>
        <v>#VALUE!</v>
      </c>
    </row>
    <row r="600" spans="5:41" x14ac:dyDescent="0.3">
      <c r="E600" s="2"/>
      <c r="F600" s="2"/>
      <c r="G600" s="2"/>
      <c r="H600" t="str">
        <f>IF(D600="","",XLOOKUP(D600,FX!$A$7:$A$100,FX!$C$7:$C$100,1))</f>
        <v/>
      </c>
      <c r="I600" s="2" t="str">
        <f t="shared" si="135"/>
        <v/>
      </c>
      <c r="J600" s="2" t="str">
        <f t="shared" si="136"/>
        <v/>
      </c>
      <c r="K600" s="2" t="str">
        <f t="shared" si="137"/>
        <v/>
      </c>
      <c r="N600" s="3">
        <f t="shared" si="138"/>
        <v>0</v>
      </c>
      <c r="O600" s="2">
        <f t="shared" si="139"/>
        <v>0</v>
      </c>
      <c r="Q600" s="2"/>
      <c r="S600" s="2" t="str">
        <f t="shared" si="140"/>
        <v/>
      </c>
      <c r="T600" s="2" t="str">
        <f t="shared" si="141"/>
        <v/>
      </c>
      <c r="U600" s="3"/>
      <c r="V600" s="3"/>
      <c r="Y600" s="2" t="str">
        <f>IF(T600="","",T600*(1-IF(U600="",Settings!$B$7,U600))*(1-IF(V600="",Settings!$B$6,V600)))</f>
        <v/>
      </c>
      <c r="Z600" s="3"/>
      <c r="AA600" s="3"/>
      <c r="AC600" s="2" t="str">
        <f>IF(Y600="","",Y600*IF(Z600="",Settings!$B$4,Z600) + Y600*IF(AA600="",Settings!$B$5,AA600) + R600*IF(AB600="",Settings!$B$6,AB600))</f>
        <v/>
      </c>
      <c r="AD600" s="2" t="str">
        <f t="shared" si="142"/>
        <v/>
      </c>
      <c r="AE600" s="2" t="str">
        <f t="shared" si="143"/>
        <v/>
      </c>
      <c r="AF600" s="3" t="e">
        <f t="shared" si="144"/>
        <v>#VALUE!</v>
      </c>
      <c r="AG600" t="e">
        <f t="shared" si="145"/>
        <v>#VALUE!</v>
      </c>
      <c r="AI600" s="2"/>
      <c r="AJ600" t="str">
        <f t="shared" si="146"/>
        <v/>
      </c>
      <c r="AK600" t="e">
        <f t="shared" si="147"/>
        <v>#VALUE!</v>
      </c>
      <c r="AL600" s="3"/>
      <c r="AM600" t="str">
        <f t="shared" si="148"/>
        <v/>
      </c>
      <c r="AN600" s="2" t="str">
        <f t="shared" si="149"/>
        <v/>
      </c>
      <c r="AO600" t="e">
        <f>IF(AF600="","",IF(AF600&lt;Settings!$B$8,"ROMI below target",IF(AND(Settings!$B$16&lt;&gt;"",AE600&gt;Settings!$B$16),"CAC above allowable",IF(AND(Settings!$B$10&lt;&gt;"",AG600&lt;Settings!$B$10),"Low MER","OK"))))</f>
        <v>#VALUE!</v>
      </c>
    </row>
  </sheetData>
  <autoFilter ref="A1:AN1" xr:uid="{00000000-0009-0000-0000-000003000000}"/>
  <dataValidations count="1">
    <dataValidation type="decimal" allowBlank="1" showInputMessage="1" showErrorMessage="1" sqref="N2:N600 U2:U600 V2:V600 Z2:Z600 AA2:AA600 AL2:AL600" xr:uid="{00000000-0002-0000-0300-000000000000}">
      <formula1>0</formula1>
      <formula2>1</formula2>
    </dataValidation>
  </dataValidations>
  <pageMargins left="0.75" right="0.75" top="1" bottom="1" header="0.5" footer="0.5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0000000-000E-0000-0300-000003000000}">
            <xm:f>AND(Settings!$B$16&lt;&gt;"",AE2&gt;Settings!$B$16)</xm:f>
            <x14:dxf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AE2:AE600</xm:sqref>
        </x14:conditionalFormatting>
        <x14:conditionalFormatting xmlns:xm="http://schemas.microsoft.com/office/excel/2006/main">
          <x14:cfRule type="expression" priority="1" id="{00000000-000E-0000-0300-000001000000}">
            <xm:f>AF2&gt;=Settings!$B$8</xm:f>
            <x14:dxf>
              <fill>
                <patternFill patternType="solid">
                  <fgColor rgb="FFC6EFCE"/>
                  <bgColor rgb="FFC6EFCE"/>
                </patternFill>
              </fill>
            </x14:dxf>
          </x14:cfRule>
          <x14:cfRule type="expression" priority="2" id="{00000000-000E-0000-0300-000002000000}">
            <xm:f>AF2&lt;Settings!$B$8</xm:f>
            <x14:dxf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AF2:AF600</xm:sqref>
        </x14:conditionalFormatting>
        <x14:conditionalFormatting xmlns:xm="http://schemas.microsoft.com/office/excel/2006/main">
          <x14:cfRule type="expression" priority="4" id="{00000000-000E-0000-0300-000004000000}">
            <xm:f>AND(Settings!$B$10&lt;&gt;"",AG2&lt;Settings!$B$10)</xm:f>
            <x14:dxf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AG2:AG600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9"/>
  <sheetViews>
    <sheetView workbookViewId="0">
      <selection activeCell="B1" sqref="A1:B1"/>
    </sheetView>
  </sheetViews>
  <sheetFormatPr defaultRowHeight="14.4" x14ac:dyDescent="0.3"/>
  <cols>
    <col min="1" max="1" width="36" customWidth="1"/>
    <col min="2" max="2" width="24" customWidth="1"/>
  </cols>
  <sheetData>
    <row r="1" spans="1:2" ht="15.6" x14ac:dyDescent="0.3">
      <c r="A1" s="7" t="s">
        <v>79</v>
      </c>
      <c r="B1" s="8"/>
    </row>
    <row r="3" spans="1:2" x14ac:dyDescent="0.3">
      <c r="A3" t="s">
        <v>80</v>
      </c>
      <c r="B3">
        <v>10000</v>
      </c>
    </row>
    <row r="4" spans="1:2" x14ac:dyDescent="0.3">
      <c r="A4" t="s">
        <v>52</v>
      </c>
      <c r="B4" s="3">
        <v>1.4999999999999999E-2</v>
      </c>
    </row>
    <row r="5" spans="1:2" x14ac:dyDescent="0.3">
      <c r="A5" t="s">
        <v>81</v>
      </c>
      <c r="B5" s="2">
        <v>0.8</v>
      </c>
    </row>
    <row r="6" spans="1:2" x14ac:dyDescent="0.3">
      <c r="A6" t="s">
        <v>82</v>
      </c>
      <c r="B6" s="3">
        <v>0.02</v>
      </c>
    </row>
    <row r="7" spans="1:2" x14ac:dyDescent="0.3">
      <c r="A7" t="s">
        <v>59</v>
      </c>
      <c r="B7" s="2">
        <f>Settings!B12</f>
        <v>180</v>
      </c>
    </row>
    <row r="8" spans="1:2" x14ac:dyDescent="0.3">
      <c r="A8" t="s">
        <v>83</v>
      </c>
      <c r="B8" s="3">
        <f>1-Settings!B4-Settings!B5-Settings!B6/Settings!B12</f>
        <v>0.46333333333333337</v>
      </c>
    </row>
    <row r="9" spans="1:2" x14ac:dyDescent="0.3">
      <c r="A9" t="s">
        <v>84</v>
      </c>
      <c r="B9">
        <f>Settings!B8</f>
        <v>0.1</v>
      </c>
    </row>
    <row r="11" spans="1:2" x14ac:dyDescent="0.3">
      <c r="A11" t="s">
        <v>51</v>
      </c>
      <c r="B11">
        <f>B3*B4</f>
        <v>150</v>
      </c>
    </row>
    <row r="12" spans="1:2" x14ac:dyDescent="0.3">
      <c r="A12" t="s">
        <v>85</v>
      </c>
      <c r="B12" s="2">
        <f>B5*B11</f>
        <v>120</v>
      </c>
    </row>
    <row r="13" spans="1:2" x14ac:dyDescent="0.3">
      <c r="A13" t="s">
        <v>57</v>
      </c>
      <c r="B13">
        <f>B11*B6</f>
        <v>3</v>
      </c>
    </row>
    <row r="14" spans="1:2" x14ac:dyDescent="0.3">
      <c r="A14" t="s">
        <v>60</v>
      </c>
      <c r="B14" s="2">
        <f>B13*B7</f>
        <v>540</v>
      </c>
    </row>
    <row r="15" spans="1:2" x14ac:dyDescent="0.3">
      <c r="A15" t="s">
        <v>63</v>
      </c>
      <c r="B15" s="2">
        <f>B14*(1-Settings!B7)*(1-Settings!B6)</f>
        <v>-5643</v>
      </c>
    </row>
    <row r="16" spans="1:2" x14ac:dyDescent="0.3">
      <c r="A16" t="s">
        <v>68</v>
      </c>
      <c r="B16" s="2">
        <f>B15*B8</f>
        <v>-2614.59</v>
      </c>
    </row>
    <row r="17" spans="1:2" x14ac:dyDescent="0.3">
      <c r="A17" t="s">
        <v>70</v>
      </c>
      <c r="B17" s="3">
        <f>IF(B12=0,"",(B16-B12)/B12*100)</f>
        <v>-2278.8250000000003</v>
      </c>
    </row>
    <row r="18" spans="1:2" x14ac:dyDescent="0.3">
      <c r="A18" t="s">
        <v>69</v>
      </c>
      <c r="B18" s="2">
        <f>IF(B13=0,"",B12/B13)</f>
        <v>40</v>
      </c>
    </row>
    <row r="19" spans="1:2" x14ac:dyDescent="0.3">
      <c r="A19" t="s">
        <v>86</v>
      </c>
      <c r="B19" s="2">
        <f>Settings!B16</f>
        <v>46.378000000000007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"/>
  <sheetViews>
    <sheetView tabSelected="1" workbookViewId="0">
      <pane ySplit="2" topLeftCell="A3" activePane="bottomLeft" state="frozen"/>
      <selection pane="bottomLeft" activeCell="E11" sqref="E11"/>
    </sheetView>
  </sheetViews>
  <sheetFormatPr defaultRowHeight="14.4" x14ac:dyDescent="0.3"/>
  <cols>
    <col min="1" max="10" width="22" customWidth="1"/>
  </cols>
  <sheetData>
    <row r="1" spans="1:10" ht="15.6" x14ac:dyDescent="0.3">
      <c r="A1" s="7" t="s">
        <v>87</v>
      </c>
      <c r="B1" s="8"/>
    </row>
    <row r="2" spans="1:10" x14ac:dyDescent="0.3">
      <c r="A2" s="4" t="s">
        <v>88</v>
      </c>
      <c r="B2" s="4" t="s">
        <v>89</v>
      </c>
      <c r="C2" s="4" t="s">
        <v>90</v>
      </c>
      <c r="D2" s="4" t="s">
        <v>91</v>
      </c>
      <c r="E2" s="4" t="s">
        <v>92</v>
      </c>
      <c r="F2" s="4" t="s">
        <v>93</v>
      </c>
      <c r="G2" s="4" t="s">
        <v>94</v>
      </c>
      <c r="H2" s="4" t="s">
        <v>95</v>
      </c>
      <c r="I2" s="4" t="s">
        <v>96</v>
      </c>
      <c r="J2" s="4" t="s">
        <v>97</v>
      </c>
    </row>
    <row r="3" spans="1:10" x14ac:dyDescent="0.3">
      <c r="G3" t="str">
        <f>IF(B3=0,"",E3/B3)</f>
        <v/>
      </c>
      <c r="H3" t="str">
        <f>IF(C3=0,"",E3/(D3/C3))</f>
        <v/>
      </c>
      <c r="I3" t="str">
        <f>IF(C3=0,"",F3/(D3/C3))</f>
        <v/>
      </c>
      <c r="J3" t="e">
        <f>IF(H3=0,"",(I3*Settings!$B$17 - H3)/H3*100)</f>
        <v>#VALUE!</v>
      </c>
    </row>
  </sheetData>
  <autoFilter ref="A2:J2" xr:uid="{00000000-0009-0000-0000-000005000000}"/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Instructions</vt:lpstr>
      <vt:lpstr>Settings</vt:lpstr>
      <vt:lpstr>FX</vt:lpstr>
      <vt:lpstr>Campaigns</vt:lpstr>
      <vt:lpstr>What-If</vt:lpstr>
      <vt:lpstr>Pacing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Dmitry BD</cp:lastModifiedBy>
  <dcterms:created xsi:type="dcterms:W3CDTF">2025-08-15T13:10:43Z</dcterms:created>
  <dcterms:modified xsi:type="dcterms:W3CDTF">2025-09-17T13:42:15Z</dcterms:modified>
</cp:coreProperties>
</file>